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1490" activeTab="0"/>
  </bookViews>
  <sheets>
    <sheet name="表1" sheetId="1" r:id="rId1"/>
  </sheets>
  <definedNames>
    <definedName name="_xlnm._FilterDatabase" localSheetId="0" hidden="1">'表1'!$A$3:$P$19</definedName>
  </definedNames>
  <calcPr fullCalcOnLoad="1"/>
</workbook>
</file>

<file path=xl/sharedStrings.xml><?xml version="1.0" encoding="utf-8"?>
<sst xmlns="http://schemas.openxmlformats.org/spreadsheetml/2006/main" count="36" uniqueCount="34">
  <si>
    <t>附表1：2019-2020年度电动汽车充电基础设施奖补资金再分配计划</t>
  </si>
  <si>
    <t>序号</t>
  </si>
  <si>
    <t>充电基础设施建设运营单位</t>
  </si>
  <si>
    <t>充电桩（个)</t>
  </si>
  <si>
    <t>交流/直流（个）</t>
  </si>
  <si>
    <t>输出功率（KW）</t>
  </si>
  <si>
    <t>按最高限额补贴60元/千瓦</t>
  </si>
  <si>
    <t>最高限额补贴额(元)</t>
  </si>
  <si>
    <t>按最高限额补贴300元/千瓦</t>
  </si>
  <si>
    <t>合计最高限额补贴额(元)</t>
  </si>
  <si>
    <t>财政补贴比率（2022年下达）</t>
  </si>
  <si>
    <t>2022年已补贴金额（元）</t>
  </si>
  <si>
    <t>应再分配金额（元）（2023年下达）</t>
  </si>
  <si>
    <t>再分配后总折算系数</t>
  </si>
  <si>
    <t>交流（个)</t>
  </si>
  <si>
    <t>直流（个)</t>
  </si>
  <si>
    <t>交流（KW)</t>
  </si>
  <si>
    <t>直流（KW)</t>
  </si>
  <si>
    <t>佛冈县顺万通小汽车出租有限公司</t>
  </si>
  <si>
    <t>佛冈县永通公共汽车有限公司</t>
  </si>
  <si>
    <t>广东电网有限责任公司清远供电局（清城）</t>
  </si>
  <si>
    <t>广东电网有限责任公司清远供电局（英德）</t>
  </si>
  <si>
    <t>连山吉电新能源有限公司</t>
  </si>
  <si>
    <t>连州宏达汽车运输有限公司</t>
  </si>
  <si>
    <t>广东电网有限责任公司清远供电局（清新）</t>
  </si>
  <si>
    <t>清远绿电新能源科技有限公司</t>
  </si>
  <si>
    <t>清远睿电新能源有限公司</t>
  </si>
  <si>
    <t>广东电网有限责任公司清远供电局（阳山）</t>
  </si>
  <si>
    <t>清远市粤运汽车运输有限公司连州汽车客运站</t>
  </si>
  <si>
    <t>清远市粤运汽车运输有限公司连山分公司</t>
  </si>
  <si>
    <t>清远市粤运公共交通有限公司城市巴士分公司</t>
  </si>
  <si>
    <t>清远市东屹新能源科技有限公司</t>
  </si>
  <si>
    <t>清远市绿盈汽车服务有限公司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</si>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</sst>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9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43" fontId="0" fillId="0" borderId="0" applyFont="0" applyFill="0" applyBorder="0" applyAlignment="0" applyProtection="0"/>
    <xf numFmtId="0" fontId="8" fillId="0" borderId="0">
      <alignment vertical="top"/>
      <protection locked="0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8" fillId="0" borderId="0">
      <alignment vertical="top"/>
      <protection locked="0"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27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0" fontId="6" fillId="0" borderId="1" xfId="17" applyFont="1" applyFill="1" applyBorder="1" applyAlignment="1" applyProtection="1">
      <alignment horizontal="center" vertical="center" wrapText="1"/>
      <protection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15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/>
    </xf>
    <xf numFmtId="176" fontId="7" fillId="0" borderId="1" xfId="0" applyNumberFormat="1" applyFont="1" applyFill="1" applyBorder="1" applyAlignment="1">
      <alignment horizontal="center" vertical="center"/>
    </xf>
    <xf numFmtId="10" fontId="4" fillId="0" borderId="1" xfId="22" applyNumberFormat="1" applyFont="1" applyFill="1" applyBorder="1" applyAlignment="1" applyProtection="1">
      <alignment horizontal="center" vertical="center" wrapText="1"/>
      <protection/>
    </xf>
    <xf numFmtId="176" fontId="4" fillId="2" borderId="1" xfId="0" applyNumberFormat="1" applyFont="1" applyFill="1" applyBorder="1" applyAlignment="1">
      <alignment horizontal="center" vertical="center" wrapText="1"/>
    </xf>
    <xf numFmtId="10" fontId="6" fillId="0" borderId="1" xfId="22" applyNumberFormat="1" applyFont="1" applyFill="1" applyBorder="1" applyAlignment="1" applyProtection="1">
      <alignment horizontal="center" vertical="center" wrapText="1"/>
      <protection/>
    </xf>
    <xf numFmtId="177" fontId="6" fillId="0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7" fillId="0" borderId="1" xfId="22" applyNumberFormat="1" applyFont="1" applyFill="1" applyBorder="1" applyAlignment="1" applyProtection="1">
      <alignment horizontal="center" vertical="center"/>
      <protection/>
    </xf>
    <xf numFmtId="176" fontId="5" fillId="2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</cellXfs>
  <cellStyles count="25">
    <cellStyle name="Normal" xfId="0"/>
    <cellStyle name="常规_Sheet1_5" xfId="15"/>
    <cellStyle name="常规_Sheet1_18" xfId="16"/>
    <cellStyle name="常规_Sheet1" xfId="17"/>
    <cellStyle name="Comma" xfId="18"/>
    <cellStyle name="常规_Sheet1_7" xfId="19"/>
    <cellStyle name="Currency" xfId="20"/>
    <cellStyle name="Comma [0]" xfId="21"/>
    <cellStyle name="Percent" xfId="22"/>
    <cellStyle name="Currency [0]" xfId="23"/>
    <cellStyle name="常规_Sheet1_1" xfId="24"/>
    <cellStyle name="常规_Sheet1_2" xfId="25"/>
    <cellStyle name="常规_Sheet1_6" xfId="26"/>
    <cellStyle name="常规_Sheet1_4" xfId="27"/>
    <cellStyle name="常规_Sheet1_14" xfId="28"/>
    <cellStyle name="常规_Sheet1_12" xfId="29"/>
    <cellStyle name="常规_Sheet1_17" xfId="30"/>
    <cellStyle name="常规_Sheet1_19" xfId="31"/>
    <cellStyle name="常规_Sheet1_15" xfId="32"/>
    <cellStyle name="常规_Sheet1_11" xfId="33"/>
    <cellStyle name="常规_Sheet1_8" xfId="34"/>
    <cellStyle name="常规_Sheet1_9" xfId="35"/>
    <cellStyle name="常规_Sheet1_16" xfId="36"/>
    <cellStyle name="常规_Sheet1_10" xfId="37"/>
    <cellStyle name="常规_Sheet1_3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4.875" style="0" customWidth="1"/>
    <col min="2" max="2" width="27.125" style="0" customWidth="1"/>
    <col min="3" max="3" width="7.50390625" style="0" customWidth="1"/>
    <col min="4" max="7" width="7.375" style="0" customWidth="1"/>
    <col min="8" max="8" width="12.875" style="0" bestFit="1" customWidth="1"/>
    <col min="10" max="10" width="8.50390625" style="0" customWidth="1"/>
    <col min="11" max="11" width="16.00390625" style="0" customWidth="1"/>
    <col min="12" max="12" width="16.625" style="0" bestFit="1" customWidth="1"/>
    <col min="13" max="13" width="11.375" style="0" customWidth="1"/>
    <col min="14" max="15" width="16.375" style="0" customWidth="1"/>
    <col min="16" max="16" width="12.50390625" style="0" customWidth="1"/>
  </cols>
  <sheetData>
    <row r="1" spans="1:16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6">
      <c r="A2" s="3" t="s">
        <v>1</v>
      </c>
      <c r="B2" s="3" t="s">
        <v>2</v>
      </c>
      <c r="C2" s="3" t="s">
        <v>3</v>
      </c>
      <c r="D2" s="3" t="s">
        <v>4</v>
      </c>
      <c r="E2" s="3"/>
      <c r="F2" s="4" t="s">
        <v>5</v>
      </c>
      <c r="G2" s="5" t="s">
        <v>6</v>
      </c>
      <c r="H2" s="6" t="s">
        <v>7</v>
      </c>
      <c r="I2" s="4" t="s">
        <v>5</v>
      </c>
      <c r="J2" s="5" t="s">
        <v>8</v>
      </c>
      <c r="K2" s="6" t="s">
        <v>7</v>
      </c>
      <c r="L2" s="6" t="s">
        <v>9</v>
      </c>
      <c r="M2" s="23" t="s">
        <v>10</v>
      </c>
      <c r="N2" s="6" t="s">
        <v>11</v>
      </c>
      <c r="O2" s="24" t="s">
        <v>12</v>
      </c>
      <c r="P2" s="6" t="s">
        <v>13</v>
      </c>
    </row>
    <row r="3" spans="1:16" ht="24">
      <c r="A3" s="3"/>
      <c r="B3" s="5"/>
      <c r="C3" s="5"/>
      <c r="D3" s="5" t="s">
        <v>14</v>
      </c>
      <c r="E3" s="5" t="s">
        <v>15</v>
      </c>
      <c r="F3" s="5" t="s">
        <v>16</v>
      </c>
      <c r="G3" s="5"/>
      <c r="H3" s="6"/>
      <c r="I3" s="5" t="s">
        <v>17</v>
      </c>
      <c r="J3" s="5"/>
      <c r="K3" s="6"/>
      <c r="L3" s="6"/>
      <c r="M3" s="23"/>
      <c r="N3" s="6"/>
      <c r="O3" s="24"/>
      <c r="P3" s="6"/>
    </row>
    <row r="4" spans="1:16" s="1" customFormat="1" ht="28.5" customHeight="1">
      <c r="A4" s="7">
        <v>1</v>
      </c>
      <c r="B4" s="8" t="s">
        <v>18</v>
      </c>
      <c r="C4" s="8">
        <v>28</v>
      </c>
      <c r="D4" s="8">
        <v>8</v>
      </c>
      <c r="E4" s="8">
        <v>20</v>
      </c>
      <c r="F4" s="8">
        <v>56</v>
      </c>
      <c r="G4" s="8">
        <v>60</v>
      </c>
      <c r="H4" s="9">
        <f aca="true" t="shared" si="0" ref="H4:H18">F4*G4</f>
        <v>3360</v>
      </c>
      <c r="I4" s="8">
        <v>1200</v>
      </c>
      <c r="J4" s="8">
        <v>300</v>
      </c>
      <c r="K4" s="9">
        <f aca="true" t="shared" si="1" ref="K4:K18">I4*J4</f>
        <v>360000</v>
      </c>
      <c r="L4" s="9">
        <f aca="true" t="shared" si="2" ref="L4:L18">H4+K4</f>
        <v>363360</v>
      </c>
      <c r="M4" s="25">
        <f>$M19</f>
        <v>0.41543457932115146</v>
      </c>
      <c r="N4" s="26">
        <v>150952.3087421336</v>
      </c>
      <c r="O4" s="27">
        <v>52230.64675108045</v>
      </c>
      <c r="P4" s="28">
        <v>0.5591781029645918</v>
      </c>
    </row>
    <row r="5" spans="1:16" s="1" customFormat="1" ht="28.5" customHeight="1">
      <c r="A5" s="7">
        <v>2</v>
      </c>
      <c r="B5" s="8" t="s">
        <v>19</v>
      </c>
      <c r="C5" s="10">
        <v>11</v>
      </c>
      <c r="D5" s="10">
        <v>0</v>
      </c>
      <c r="E5" s="10">
        <v>11</v>
      </c>
      <c r="F5" s="10">
        <v>0</v>
      </c>
      <c r="G5" s="8">
        <v>60</v>
      </c>
      <c r="H5" s="9">
        <f t="shared" si="0"/>
        <v>0</v>
      </c>
      <c r="I5" s="10">
        <v>1980</v>
      </c>
      <c r="J5" s="8">
        <v>300</v>
      </c>
      <c r="K5" s="9">
        <f t="shared" si="1"/>
        <v>594000</v>
      </c>
      <c r="L5" s="9">
        <f t="shared" si="2"/>
        <v>594000</v>
      </c>
      <c r="M5" s="25">
        <f>M4</f>
        <v>0.41543457932115146</v>
      </c>
      <c r="N5" s="26">
        <v>246768.14011676397</v>
      </c>
      <c r="O5" s="29">
        <v>85383.6530442035</v>
      </c>
      <c r="P5" s="30">
        <v>0.5591781029645917</v>
      </c>
    </row>
    <row r="6" spans="1:16" ht="28.5" customHeight="1">
      <c r="A6" s="11">
        <v>3</v>
      </c>
      <c r="B6" s="12" t="s">
        <v>20</v>
      </c>
      <c r="C6" s="13">
        <v>28</v>
      </c>
      <c r="D6" s="13">
        <v>8</v>
      </c>
      <c r="E6" s="13">
        <v>20</v>
      </c>
      <c r="F6" s="13">
        <v>56</v>
      </c>
      <c r="G6" s="8">
        <v>60</v>
      </c>
      <c r="H6" s="9">
        <f t="shared" si="0"/>
        <v>3360</v>
      </c>
      <c r="I6" s="13">
        <v>1380</v>
      </c>
      <c r="J6" s="8">
        <v>300</v>
      </c>
      <c r="K6" s="9">
        <f t="shared" si="1"/>
        <v>414000</v>
      </c>
      <c r="L6" s="9">
        <f t="shared" si="2"/>
        <v>417360</v>
      </c>
      <c r="M6" s="25">
        <f>M5</f>
        <v>0.41543457932115146</v>
      </c>
      <c r="N6" s="31">
        <v>173385.77602547576</v>
      </c>
      <c r="O6" s="32">
        <v>59992.797027826215</v>
      </c>
      <c r="P6" s="33">
        <v>0.5591781029645917</v>
      </c>
    </row>
    <row r="7" spans="1:16" ht="27" customHeight="1">
      <c r="A7" s="11">
        <v>4</v>
      </c>
      <c r="B7" s="12" t="s">
        <v>21</v>
      </c>
      <c r="C7" s="8">
        <v>10</v>
      </c>
      <c r="D7" s="8">
        <v>1</v>
      </c>
      <c r="E7" s="8">
        <v>9</v>
      </c>
      <c r="F7" s="8">
        <v>7</v>
      </c>
      <c r="G7" s="8">
        <v>60</v>
      </c>
      <c r="H7" s="9">
        <f t="shared" si="0"/>
        <v>420</v>
      </c>
      <c r="I7" s="8">
        <v>540</v>
      </c>
      <c r="J7" s="8">
        <v>300</v>
      </c>
      <c r="K7" s="9">
        <f t="shared" si="1"/>
        <v>162000</v>
      </c>
      <c r="L7" s="9">
        <f t="shared" si="2"/>
        <v>162420</v>
      </c>
      <c r="M7" s="25">
        <f>M4</f>
        <v>0.41543457932115146</v>
      </c>
      <c r="N7" s="31">
        <v>67474.88437334143</v>
      </c>
      <c r="O7" s="32">
        <v>23346.823110167563</v>
      </c>
      <c r="P7" s="33">
        <v>0.5591781029645917</v>
      </c>
    </row>
    <row r="8" spans="1:16" ht="28.5" customHeight="1">
      <c r="A8" s="11">
        <v>5</v>
      </c>
      <c r="B8" s="14" t="s">
        <v>22</v>
      </c>
      <c r="C8" s="14">
        <v>1</v>
      </c>
      <c r="D8" s="14">
        <v>0</v>
      </c>
      <c r="E8" s="14">
        <v>1</v>
      </c>
      <c r="F8" s="14">
        <v>0</v>
      </c>
      <c r="G8" s="8">
        <v>60</v>
      </c>
      <c r="H8" s="9">
        <f t="shared" si="0"/>
        <v>0</v>
      </c>
      <c r="I8" s="14">
        <v>60</v>
      </c>
      <c r="J8" s="8">
        <v>300</v>
      </c>
      <c r="K8" s="9">
        <f t="shared" si="1"/>
        <v>18000</v>
      </c>
      <c r="L8" s="9">
        <f t="shared" si="2"/>
        <v>18000</v>
      </c>
      <c r="M8" s="25">
        <f>M4</f>
        <v>0.41543457932115146</v>
      </c>
      <c r="N8" s="31">
        <v>7477.822427780727</v>
      </c>
      <c r="O8" s="32">
        <v>2587.3834255819243</v>
      </c>
      <c r="P8" s="33">
        <v>0.5591781029645917</v>
      </c>
    </row>
    <row r="9" spans="1:16" ht="28.5" customHeight="1">
      <c r="A9" s="11">
        <v>6</v>
      </c>
      <c r="B9" s="8" t="s">
        <v>23</v>
      </c>
      <c r="C9" s="8">
        <v>22</v>
      </c>
      <c r="D9" s="8">
        <v>0</v>
      </c>
      <c r="E9" s="8">
        <v>22</v>
      </c>
      <c r="F9" s="8">
        <v>0</v>
      </c>
      <c r="G9" s="8">
        <v>60</v>
      </c>
      <c r="H9" s="9">
        <f t="shared" si="0"/>
        <v>0</v>
      </c>
      <c r="I9" s="8">
        <v>2640</v>
      </c>
      <c r="J9" s="8">
        <v>300</v>
      </c>
      <c r="K9" s="9">
        <f t="shared" si="1"/>
        <v>792000</v>
      </c>
      <c r="L9" s="9">
        <f t="shared" si="2"/>
        <v>792000</v>
      </c>
      <c r="M9" s="25">
        <f>M4</f>
        <v>0.41543457932115146</v>
      </c>
      <c r="N9" s="31">
        <v>329024.18682235194</v>
      </c>
      <c r="O9" s="32">
        <v>113844.87072560466</v>
      </c>
      <c r="P9" s="33">
        <v>0.5591781029645917</v>
      </c>
    </row>
    <row r="10" spans="1:16" ht="28.5" customHeight="1">
      <c r="A10" s="11">
        <v>7</v>
      </c>
      <c r="B10" s="12" t="s">
        <v>24</v>
      </c>
      <c r="C10" s="13">
        <v>9</v>
      </c>
      <c r="D10" s="13">
        <v>2</v>
      </c>
      <c r="E10" s="13">
        <v>7</v>
      </c>
      <c r="F10" s="13">
        <v>49</v>
      </c>
      <c r="G10" s="8">
        <v>60</v>
      </c>
      <c r="H10" s="9">
        <f t="shared" si="0"/>
        <v>2940</v>
      </c>
      <c r="I10" s="13">
        <v>420</v>
      </c>
      <c r="J10" s="8">
        <v>300</v>
      </c>
      <c r="K10" s="9">
        <f t="shared" si="1"/>
        <v>126000</v>
      </c>
      <c r="L10" s="9">
        <f t="shared" si="2"/>
        <v>128940</v>
      </c>
      <c r="M10" s="25">
        <f>M4</f>
        <v>0.41543457932115146</v>
      </c>
      <c r="N10" s="31">
        <v>53566.13465766927</v>
      </c>
      <c r="O10" s="32">
        <v>18534.289938585185</v>
      </c>
      <c r="P10" s="33">
        <v>0.5591781029645917</v>
      </c>
    </row>
    <row r="11" spans="1:16" ht="28.5" customHeight="1">
      <c r="A11" s="11">
        <v>8</v>
      </c>
      <c r="B11" s="15" t="s">
        <v>25</v>
      </c>
      <c r="C11" s="8">
        <v>13</v>
      </c>
      <c r="D11" s="8">
        <v>0</v>
      </c>
      <c r="E11" s="8">
        <v>13</v>
      </c>
      <c r="F11" s="8">
        <v>0</v>
      </c>
      <c r="G11" s="8">
        <v>60</v>
      </c>
      <c r="H11" s="9">
        <f t="shared" si="0"/>
        <v>0</v>
      </c>
      <c r="I11" s="8">
        <v>1110</v>
      </c>
      <c r="J11" s="8">
        <v>300</v>
      </c>
      <c r="K11" s="9">
        <f t="shared" si="1"/>
        <v>333000</v>
      </c>
      <c r="L11" s="9">
        <f t="shared" si="2"/>
        <v>333000</v>
      </c>
      <c r="M11" s="25">
        <f>M4</f>
        <v>0.41543457932115146</v>
      </c>
      <c r="N11" s="31">
        <v>138339.71491394343</v>
      </c>
      <c r="O11" s="32">
        <v>47866.5933732656</v>
      </c>
      <c r="P11" s="33">
        <v>0.5591781029645917</v>
      </c>
    </row>
    <row r="12" spans="1:16" ht="28.5" customHeight="1">
      <c r="A12" s="11">
        <v>9</v>
      </c>
      <c r="B12" s="16" t="s">
        <v>26</v>
      </c>
      <c r="C12" s="13">
        <v>59</v>
      </c>
      <c r="D12" s="13">
        <v>16</v>
      </c>
      <c r="E12" s="13">
        <v>43</v>
      </c>
      <c r="F12" s="13">
        <v>112</v>
      </c>
      <c r="G12" s="8">
        <v>60</v>
      </c>
      <c r="H12" s="9">
        <f t="shared" si="0"/>
        <v>6720</v>
      </c>
      <c r="I12" s="13">
        <v>5520</v>
      </c>
      <c r="J12" s="8">
        <v>300</v>
      </c>
      <c r="K12" s="9">
        <f t="shared" si="1"/>
        <v>1656000</v>
      </c>
      <c r="L12" s="9">
        <f t="shared" si="2"/>
        <v>1662720</v>
      </c>
      <c r="M12" s="25">
        <f>M4</f>
        <v>0.41543457932115146</v>
      </c>
      <c r="N12" s="31">
        <v>690751.383728865</v>
      </c>
      <c r="O12" s="32">
        <v>239005.23163242097</v>
      </c>
      <c r="P12" s="33">
        <v>0.5591781029645917</v>
      </c>
    </row>
    <row r="13" spans="1:16" ht="28.5" customHeight="1">
      <c r="A13" s="11">
        <v>10</v>
      </c>
      <c r="B13" s="12" t="s">
        <v>27</v>
      </c>
      <c r="C13" s="13">
        <v>13</v>
      </c>
      <c r="D13" s="13">
        <v>1</v>
      </c>
      <c r="E13" s="13">
        <v>12</v>
      </c>
      <c r="F13" s="13">
        <v>7</v>
      </c>
      <c r="G13" s="8">
        <v>60</v>
      </c>
      <c r="H13" s="9">
        <f t="shared" si="0"/>
        <v>420</v>
      </c>
      <c r="I13" s="13">
        <v>1020</v>
      </c>
      <c r="J13" s="8">
        <v>300</v>
      </c>
      <c r="K13" s="9">
        <f t="shared" si="1"/>
        <v>306000</v>
      </c>
      <c r="L13" s="9">
        <f t="shared" si="2"/>
        <v>306420</v>
      </c>
      <c r="M13" s="25">
        <f>M4</f>
        <v>0.41543457932115146</v>
      </c>
      <c r="N13" s="31">
        <v>127297.46379558723</v>
      </c>
      <c r="O13" s="32">
        <v>44045.89051482296</v>
      </c>
      <c r="P13" s="33">
        <v>0.5591781029645917</v>
      </c>
    </row>
    <row r="14" spans="1:16" ht="28.5" customHeight="1">
      <c r="A14" s="11">
        <v>11</v>
      </c>
      <c r="B14" s="8" t="s">
        <v>28</v>
      </c>
      <c r="C14" s="8">
        <v>5</v>
      </c>
      <c r="D14" s="8">
        <v>0</v>
      </c>
      <c r="E14" s="8">
        <v>5</v>
      </c>
      <c r="F14" s="8">
        <v>0</v>
      </c>
      <c r="G14" s="8">
        <v>60</v>
      </c>
      <c r="H14" s="9">
        <f t="shared" si="0"/>
        <v>0</v>
      </c>
      <c r="I14" s="8">
        <v>750</v>
      </c>
      <c r="J14" s="8">
        <v>300</v>
      </c>
      <c r="K14" s="9">
        <f t="shared" si="1"/>
        <v>225000</v>
      </c>
      <c r="L14" s="9">
        <f t="shared" si="2"/>
        <v>225000</v>
      </c>
      <c r="M14" s="25">
        <f>M4</f>
        <v>0.41543457932115146</v>
      </c>
      <c r="N14" s="31">
        <v>93472.78034725909</v>
      </c>
      <c r="O14" s="32">
        <v>32342.292819774055</v>
      </c>
      <c r="P14" s="33">
        <v>0.5591781029645917</v>
      </c>
    </row>
    <row r="15" spans="1:16" ht="28.5" customHeight="1">
      <c r="A15" s="11">
        <v>12</v>
      </c>
      <c r="B15" s="8" t="s">
        <v>29</v>
      </c>
      <c r="C15" s="8">
        <v>5</v>
      </c>
      <c r="D15" s="8">
        <v>0</v>
      </c>
      <c r="E15" s="8">
        <v>5</v>
      </c>
      <c r="F15" s="8">
        <v>0</v>
      </c>
      <c r="G15" s="8">
        <v>60</v>
      </c>
      <c r="H15" s="9">
        <f t="shared" si="0"/>
        <v>0</v>
      </c>
      <c r="I15" s="8">
        <v>75</v>
      </c>
      <c r="J15" s="8">
        <v>300</v>
      </c>
      <c r="K15" s="9">
        <f t="shared" si="1"/>
        <v>22500</v>
      </c>
      <c r="L15" s="9">
        <f t="shared" si="2"/>
        <v>22500</v>
      </c>
      <c r="M15" s="25">
        <f>M4</f>
        <v>0.41543457932115146</v>
      </c>
      <c r="N15" s="31">
        <v>9347.278034725907</v>
      </c>
      <c r="O15" s="32">
        <v>3234.229281977405</v>
      </c>
      <c r="P15" s="33">
        <v>0.5591781029645918</v>
      </c>
    </row>
    <row r="16" spans="1:16" ht="28.5" customHeight="1">
      <c r="A16" s="11">
        <v>13</v>
      </c>
      <c r="B16" s="17" t="s">
        <v>30</v>
      </c>
      <c r="C16" s="18">
        <v>25</v>
      </c>
      <c r="D16" s="18">
        <v>0</v>
      </c>
      <c r="E16" s="18">
        <v>25</v>
      </c>
      <c r="F16" s="18">
        <v>0</v>
      </c>
      <c r="G16" s="8">
        <v>60</v>
      </c>
      <c r="H16" s="9">
        <f t="shared" si="0"/>
        <v>0</v>
      </c>
      <c r="I16" s="18">
        <v>3750</v>
      </c>
      <c r="J16" s="8">
        <v>300</v>
      </c>
      <c r="K16" s="9">
        <f t="shared" si="1"/>
        <v>1125000</v>
      </c>
      <c r="L16" s="9">
        <f t="shared" si="2"/>
        <v>1125000</v>
      </c>
      <c r="M16" s="25">
        <f>M4</f>
        <v>0.41543457932115146</v>
      </c>
      <c r="N16" s="31">
        <v>467363.9017362954</v>
      </c>
      <c r="O16" s="32">
        <v>161711.46409887026</v>
      </c>
      <c r="P16" s="33">
        <v>0.5591781029645917</v>
      </c>
    </row>
    <row r="17" spans="1:16" ht="28.5" customHeight="1">
      <c r="A17" s="11">
        <v>14</v>
      </c>
      <c r="B17" s="19" t="s">
        <v>31</v>
      </c>
      <c r="C17" s="19">
        <v>3</v>
      </c>
      <c r="D17" s="19">
        <v>0</v>
      </c>
      <c r="E17" s="19">
        <v>3</v>
      </c>
      <c r="F17" s="19">
        <v>0</v>
      </c>
      <c r="G17" s="8">
        <v>60</v>
      </c>
      <c r="H17" s="9">
        <f t="shared" si="0"/>
        <v>0</v>
      </c>
      <c r="I17" s="19">
        <v>360</v>
      </c>
      <c r="J17" s="8">
        <v>300</v>
      </c>
      <c r="K17" s="9">
        <f t="shared" si="1"/>
        <v>108000</v>
      </c>
      <c r="L17" s="9">
        <f t="shared" si="2"/>
        <v>108000</v>
      </c>
      <c r="M17" s="25">
        <f>M4</f>
        <v>0.41543457932115146</v>
      </c>
      <c r="N17" s="31">
        <v>44866.93456668435</v>
      </c>
      <c r="O17" s="32">
        <v>15524.300553491545</v>
      </c>
      <c r="P17" s="33">
        <v>0.5591782275949255</v>
      </c>
    </row>
    <row r="18" spans="1:16" ht="28.5" customHeight="1">
      <c r="A18" s="11">
        <v>15</v>
      </c>
      <c r="B18" s="8" t="s">
        <v>32</v>
      </c>
      <c r="C18" s="20">
        <v>2</v>
      </c>
      <c r="D18" s="20">
        <v>0</v>
      </c>
      <c r="E18" s="20">
        <v>2</v>
      </c>
      <c r="F18" s="20">
        <v>0</v>
      </c>
      <c r="G18" s="8">
        <v>60</v>
      </c>
      <c r="H18" s="9">
        <f t="shared" si="0"/>
        <v>0</v>
      </c>
      <c r="I18" s="20">
        <v>240</v>
      </c>
      <c r="J18" s="8">
        <v>300</v>
      </c>
      <c r="K18" s="9">
        <f t="shared" si="1"/>
        <v>72000</v>
      </c>
      <c r="L18" s="9">
        <f t="shared" si="2"/>
        <v>72000</v>
      </c>
      <c r="M18" s="25">
        <f>M4</f>
        <v>0.41543457932115146</v>
      </c>
      <c r="N18" s="31">
        <v>29911.289711122907</v>
      </c>
      <c r="O18" s="32">
        <v>10349.533702327697</v>
      </c>
      <c r="P18" s="33">
        <v>0.5591782899100923</v>
      </c>
    </row>
    <row r="19" spans="1:16" ht="30" customHeight="1">
      <c r="A19" s="21"/>
      <c r="B19" s="11" t="s">
        <v>33</v>
      </c>
      <c r="C19" s="11">
        <f aca="true" t="shared" si="3" ref="C19:F19">SUM(C4:C18)</f>
        <v>234</v>
      </c>
      <c r="D19" s="11">
        <f t="shared" si="3"/>
        <v>36</v>
      </c>
      <c r="E19" s="11">
        <f t="shared" si="3"/>
        <v>198</v>
      </c>
      <c r="F19" s="11">
        <f t="shared" si="3"/>
        <v>287</v>
      </c>
      <c r="G19" s="11"/>
      <c r="H19" s="22">
        <f aca="true" t="shared" si="4" ref="H19:L19">SUM(H4:H18)</f>
        <v>17220</v>
      </c>
      <c r="I19" s="11">
        <f t="shared" si="4"/>
        <v>21045</v>
      </c>
      <c r="J19" s="11"/>
      <c r="K19" s="22">
        <f t="shared" si="4"/>
        <v>6313500</v>
      </c>
      <c r="L19" s="22">
        <f t="shared" si="4"/>
        <v>6330720</v>
      </c>
      <c r="M19" s="34">
        <f>N19/L19</f>
        <v>0.41543457932115146</v>
      </c>
      <c r="N19" s="22">
        <v>2630000</v>
      </c>
      <c r="O19" s="35">
        <v>910000</v>
      </c>
      <c r="P19" s="36">
        <v>0.5591781040576983</v>
      </c>
    </row>
  </sheetData>
  <sheetProtection/>
  <autoFilter ref="A3:P19"/>
  <mergeCells count="14">
    <mergeCell ref="A1:P1"/>
    <mergeCell ref="D2:E2"/>
    <mergeCell ref="A2:A3"/>
    <mergeCell ref="B2:B3"/>
    <mergeCell ref="C2:C3"/>
    <mergeCell ref="G2:G3"/>
    <mergeCell ref="H2:H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111111111111111" footer="0.5111111111111111"/>
  <pageSetup fitToHeight="0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2022-09-02T02:54:02Z</dcterms:created>
  <dcterms:modified xsi:type="dcterms:W3CDTF">2023-10-27T08:24:32Z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