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4" activeTab="7"/>
  </bookViews>
  <sheets>
    <sheet name="5栋工具表 (2)" sheetId="1" state="hidden" r:id="rId1"/>
    <sheet name="5栋工具表（21年1月）" sheetId="2" state="hidden" r:id="rId2"/>
    <sheet name="1栋备案价（23年5月）" sheetId="3" r:id="rId3"/>
    <sheet name="2栋备案价（23年5月）" sheetId="4" r:id="rId4"/>
    <sheet name="3栋新备案价（23年5月）" sheetId="5" r:id="rId5"/>
    <sheet name="5栋备案价（23年5月）" sheetId="6" r:id="rId6"/>
    <sheet name="7栋备案价（23年5月）" sheetId="7" r:id="rId7"/>
    <sheet name="8栋备案价（23年5月）" sheetId="8" r:id="rId8"/>
  </sheets>
  <definedNames>
    <definedName name="_xlnm._FilterDatabase" localSheetId="4" hidden="1">'3栋新备案价（23年5月）'!$A$4:$O$14</definedName>
    <definedName name="_xlnm._FilterDatabase" localSheetId="0" hidden="1">'5栋工具表 (2)'!$A$4:$O$76</definedName>
    <definedName name="_xlnm._FilterDatabase" localSheetId="1" hidden="1">'5栋工具表（21年1月）'!$A$4:$O$13</definedName>
    <definedName name="_xlnm.Print_Area" localSheetId="4">'3栋新备案价（23年5月）'!$A$1:$O$18</definedName>
    <definedName name="_xlnm.Print_Area" localSheetId="0">'5栋工具表 (2)'!$A$1:$O$72</definedName>
    <definedName name="_xlnm.Print_Area" localSheetId="1">'5栋工具表（21年1月）'!$A$1:$O$15</definedName>
    <definedName name="_xlnm.Print_Titles" localSheetId="4">'3栋新备案价（23年5月）'!$4:$5</definedName>
    <definedName name="_xlnm.Print_Titles" localSheetId="0">'5栋工具表 (2)'!$4:$5</definedName>
    <definedName name="_xlnm.Print_Titles" localSheetId="1">'5栋工具表（21年1月）'!$4:$5</definedName>
  </definedNames>
  <calcPr fullCalcOnLoad="1"/>
</workbook>
</file>

<file path=xl/sharedStrings.xml><?xml version="1.0" encoding="utf-8"?>
<sst xmlns="http://schemas.openxmlformats.org/spreadsheetml/2006/main" count="513" uniqueCount="87">
  <si>
    <t>附件2</t>
  </si>
  <si>
    <t>清远市新建商品住房销售价格备案表</t>
  </si>
  <si>
    <t>房地产开发企业名称或中介服务机构名称：</t>
  </si>
  <si>
    <t>清远市恒利贸易有限公司</t>
  </si>
  <si>
    <t>项目(楼盘)名称：</t>
  </si>
  <si>
    <t>清远鼎峰尚境花园</t>
  </si>
  <si>
    <t>新备案价</t>
  </si>
  <si>
    <t>签约红线/一口价</t>
  </si>
  <si>
    <t>不借</t>
  </si>
  <si>
    <t>借款</t>
  </si>
  <si>
    <t>财务底价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</si>
  <si>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</si>
  <si>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</si>
  <si>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</si>
  <si>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</si>
  <si>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</si>
  <si>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</si>
  <si>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</si>
  <si>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</si>
  <si>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</si>
  <si>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</si>
  <si>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</si>
  <si>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</si>
  <si>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</si>
  <si>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</si>
  <si>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</si>
  <si>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新备案价*0.85</t>
  </si>
  <si>
    <t>签约红线/0.98</t>
  </si>
  <si>
    <r>
      <t>5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单元</t>
    </r>
  </si>
  <si>
    <t>3房2厅2卫</t>
  </si>
  <si>
    <t>未售</t>
  </si>
  <si>
    <r>
      <t>2房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厅2卫</t>
    </r>
  </si>
  <si>
    <r>
      <t>5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1单元</t>
    </r>
  </si>
  <si>
    <t>挞定</t>
  </si>
  <si>
    <r>
      <t>2房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厅1卫</t>
    </r>
  </si>
  <si>
    <r>
      <t>5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单元</t>
    </r>
  </si>
  <si>
    <t>本楼栋总面积/均价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</si>
  <si>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本栋销售住宅共</t>
    </r>
    <r>
      <rPr>
        <sz val="12"/>
        <rFont val="宋体"/>
        <family val="0"/>
      </rPr>
      <t xml:space="preserve"> 208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 xml:space="preserve">20700.68 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16218.80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4481.88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8795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㎡（建筑面积）、</t>
    </r>
    <r>
      <rPr>
        <sz val="12"/>
        <rFont val="宋体"/>
        <family val="0"/>
      </rPr>
      <t>11225.53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</si>
  <si>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</si>
  <si>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</si>
  <si>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企业物价员：潘莹莹</t>
  </si>
  <si>
    <t>价格举报投诉电话：12358</t>
  </si>
  <si>
    <t>企业投诉电话：</t>
  </si>
  <si>
    <t>备案价差额</t>
  </si>
  <si>
    <t>5栋1单元</t>
  </si>
  <si>
    <t>2房2厅1卫</t>
  </si>
  <si>
    <t>2房2厅2卫</t>
  </si>
  <si>
    <r>
      <t xml:space="preserve">       </t>
    </r>
    <r>
      <rPr>
        <sz val="12"/>
        <rFont val="宋体"/>
        <family val="0"/>
      </rPr>
      <t>本栋销售住宅共</t>
    </r>
    <r>
      <rPr>
        <sz val="12"/>
        <rFont val="宋体"/>
        <family val="0"/>
      </rPr>
      <t xml:space="preserve"> 66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7088.17</t>
    </r>
    <r>
      <rPr>
        <sz val="12"/>
        <rFont val="宋体"/>
        <family val="0"/>
      </rPr>
      <t>㎡，套内面积：5553.57㎡，分摊面积：</t>
    </r>
    <r>
      <rPr>
        <sz val="12"/>
        <rFont val="宋体"/>
        <family val="0"/>
      </rPr>
      <t>1534.60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8365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㎡（建筑面积）、</t>
    </r>
    <r>
      <rPr>
        <sz val="12"/>
        <rFont val="宋体"/>
        <family val="0"/>
      </rPr>
      <t>10675.99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㎡（套内建筑面积）。</t>
    </r>
  </si>
  <si>
    <t>制表人：</t>
  </si>
  <si>
    <t>项目营销总监：</t>
  </si>
  <si>
    <t>项目财务经理：</t>
  </si>
  <si>
    <t>项目总监：</t>
  </si>
  <si>
    <t>集团财务总监：</t>
  </si>
  <si>
    <t>复核人：</t>
  </si>
  <si>
    <t>集团财务副总：</t>
  </si>
  <si>
    <t>集团营销副总：</t>
  </si>
  <si>
    <t>董事总裁：</t>
  </si>
  <si>
    <t>项目营销负责人：</t>
  </si>
  <si>
    <t>1704</t>
  </si>
  <si>
    <t>1904</t>
  </si>
  <si>
    <r>
      <rPr>
        <sz val="11"/>
        <rFont val="宋体"/>
        <family val="0"/>
      </rPr>
      <t>未售</t>
    </r>
  </si>
  <si>
    <r>
      <t>3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  <r>
      <rPr>
        <sz val="11"/>
        <rFont val="Times New Roman"/>
        <family val="1"/>
      </rPr>
      <t>2卫</t>
    </r>
  </si>
  <si>
    <r>
      <t>2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卫</t>
    </r>
  </si>
  <si>
    <r>
      <t>3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单元</t>
    </r>
  </si>
  <si>
    <t>1栋1单元</t>
  </si>
  <si>
    <t>1202</t>
  </si>
  <si>
    <r>
      <t>3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单元</t>
    </r>
  </si>
  <si>
    <r>
      <t>3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单元</t>
    </r>
  </si>
  <si>
    <t>1804</t>
  </si>
  <si>
    <t>7栋1单元</t>
  </si>
  <si>
    <t>401</t>
  </si>
  <si>
    <t>602</t>
  </si>
  <si>
    <t>8栋</t>
  </si>
  <si>
    <t>1504</t>
  </si>
  <si>
    <r>
      <t xml:space="preserve">       本栋销售住宅共3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333.75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265.81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67.94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7825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9825</t>
    </r>
    <r>
      <rPr>
        <sz val="12"/>
        <rFont val="宋体"/>
        <family val="0"/>
      </rPr>
      <t>元/㎡（套内建筑面积）。</t>
    </r>
  </si>
  <si>
    <r>
      <t xml:space="preserve">       本栋销售住宅共2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220.96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171.02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49.94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7984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10</t>
    </r>
    <r>
      <rPr>
        <sz val="12"/>
        <rFont val="宋体"/>
        <family val="0"/>
      </rPr>
      <t>315</t>
    </r>
    <r>
      <rPr>
        <sz val="12"/>
        <rFont val="宋体"/>
        <family val="0"/>
      </rPr>
      <t>元/㎡（套内建筑面积）。</t>
    </r>
  </si>
  <si>
    <r>
      <t xml:space="preserve">       本栋销售住宅共1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115.66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95.14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20.52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8357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10159</t>
    </r>
    <r>
      <rPr>
        <sz val="12"/>
        <rFont val="宋体"/>
        <family val="0"/>
      </rPr>
      <t>元/㎡（套内建筑面积）。</t>
    </r>
  </si>
  <si>
    <r>
      <t>2</t>
    </r>
    <r>
      <rPr>
        <sz val="11"/>
        <rFont val="宋体"/>
        <family val="0"/>
      </rPr>
      <t>栋1单元</t>
    </r>
  </si>
  <si>
    <r>
      <t>3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卫</t>
    </r>
  </si>
  <si>
    <r>
      <t xml:space="preserve">       本栋销售住宅共1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121.27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26.13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95.14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7985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10178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</si>
  <si>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</si>
  <si>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r>
      <t>1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单元</t>
    </r>
  </si>
  <si>
    <r>
      <t>2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卫</t>
    </r>
  </si>
  <si>
    <r>
      <t xml:space="preserve">       本栋销售住宅共1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83.86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65.7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18.16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7195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9184</t>
    </r>
    <r>
      <rPr>
        <sz val="12"/>
        <rFont val="宋体"/>
        <family val="0"/>
      </rPr>
      <t>元/㎡（套内建筑面积）。</t>
    </r>
  </si>
  <si>
    <t>未售</t>
  </si>
  <si>
    <t>已认购</t>
  </si>
  <si>
    <r>
      <t xml:space="preserve">       本栋销售住宅共</t>
    </r>
    <r>
      <rPr>
        <sz val="12"/>
        <rFont val="宋体"/>
        <family val="0"/>
      </rPr>
      <t>3套，销售住宅总建筑面积：</t>
    </r>
    <r>
      <rPr>
        <sz val="12"/>
        <rFont val="宋体"/>
        <family val="0"/>
      </rPr>
      <t>2</t>
    </r>
    <r>
      <rPr>
        <sz val="12"/>
        <rFont val="宋体"/>
        <family val="0"/>
      </rPr>
      <t>83.83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216.76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67.07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7823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10244</t>
    </r>
    <r>
      <rPr>
        <sz val="12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</si>
</sst>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[$-F800]dddd\,\ mmmm\ dd\,\ yyyy"/>
    <numFmt numFmtId="179" formatCode="_ * #,##0_ ;_ * \-#,##0_ ;_ * &quot;-&quot;??_ ;_ @_ "/>
    <numFmt numFmtId="180" formatCode="_ * #,##0.0_ ;_ * \-#,##0.0_ ;_ * &quot;-&quot;??_ ;_ @_ "/>
    <numFmt numFmtId="181" formatCode="0.0000"/>
    <numFmt numFmtId="182" formatCode="0.000"/>
    <numFmt numFmtId="183" formatCode="_ * #,##0.000_ ;_ * \-#,##0.000_ ;_ * &quot;-&quot;??_ ;_ @_ "/>
    <numFmt numFmtId="184" formatCode="_ * #,##0.0000_ ;_ * \-#,##0.0000_ ;_ * &quot;-&quot;??_ ;_ @_ "/>
    <numFmt numFmtId="185" formatCode="_ * #,##0.00000_ ;_ * \-#,##0.00000_ ;_ * &quot;-&quot;??_ ;_ @_ "/>
    <numFmt numFmtId="186" formatCode="_ * #,##0.000000_ ;_ * \-#,##0.000000_ ;_ * &quot;-&quot;??_ ;_ @_ "/>
    <numFmt numFmtId="187" formatCode="0.0_ "/>
  </numFmts>
  <fonts count="3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  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178" fontId="28" fillId="0" borderId="0">
      <alignment/>
      <protection/>
    </xf>
    <xf numFmtId="0" fontId="15" fillId="0" borderId="0" applyFont="0" applyAlignment="0"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5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4" fillId="16" borderId="8" applyNumberFormat="0" applyAlignment="0" applyProtection="0"/>
    <xf numFmtId="0" fontId="12" fillId="7" borderId="5" applyNumberFormat="0" applyAlignment="0" applyProtection="0"/>
    <xf numFmtId="0" fontId="33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7" fontId="5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7" fontId="6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 wrapText="1"/>
    </xf>
    <xf numFmtId="10" fontId="0" fillId="0" borderId="0" xfId="33" applyNumberFormat="1" applyFont="1" applyAlignment="1">
      <alignment vertical="center"/>
    </xf>
    <xf numFmtId="9" fontId="0" fillId="0" borderId="0" xfId="33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6" fontId="6" fillId="0" borderId="10" xfId="43" applyNumberFormat="1" applyFont="1" applyFill="1" applyBorder="1" applyAlignment="1">
      <alignment horizontal="center" vertical="center" wrapText="1"/>
      <protection/>
    </xf>
    <xf numFmtId="179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43" applyFont="1" applyFill="1" applyBorder="1" applyAlignment="1">
      <alignment horizontal="center" vertical="center" wrapText="1"/>
      <protection/>
    </xf>
    <xf numFmtId="179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workbookViewId="0" topLeftCell="A55">
      <selection activeCell="P74" sqref="P74"/>
    </sheetView>
  </sheetViews>
  <sheetFormatPr defaultColWidth="9.00390625" defaultRowHeight="14.25"/>
  <cols>
    <col min="1" max="1" width="7.625" style="0" customWidth="1"/>
    <col min="2" max="2" width="13.625" style="0" customWidth="1"/>
    <col min="3" max="3" width="10.75390625" style="0" customWidth="1"/>
    <col min="4" max="4" width="6.375" style="0" customWidth="1"/>
    <col min="5" max="5" width="13.125" style="0" customWidth="1"/>
    <col min="6" max="6" width="6.125" style="0" customWidth="1"/>
    <col min="7" max="7" width="11.375" style="0" customWidth="1"/>
    <col min="8" max="8" width="11.125" style="0" customWidth="1"/>
    <col min="9" max="9" width="11.50390625" style="0" customWidth="1"/>
    <col min="10" max="10" width="13.375" style="0" customWidth="1"/>
    <col min="11" max="11" width="13.25390625" style="0" customWidth="1"/>
    <col min="12" max="12" width="12.875" style="0" customWidth="1"/>
    <col min="13" max="13" width="11.1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9.125" style="0" bestFit="1" customWidth="1"/>
    <col min="20" max="20" width="15.25390625" style="0" hidden="1" customWidth="1"/>
    <col min="21" max="21" width="9.125" style="0" hidden="1" customWidth="1"/>
    <col min="22" max="22" width="9.00390625" style="0" hidden="1" customWidth="1"/>
    <col min="23" max="23" width="12.75390625" style="0" hidden="1" customWidth="1"/>
    <col min="24" max="24" width="9.125" style="0" hidden="1" customWidth="1"/>
    <col min="26" max="26" width="13.75390625" style="0" customWidth="1"/>
    <col min="30" max="31" width="9.00390625" style="0" hidden="1" customWidth="1"/>
    <col min="33" max="33" width="14.00390625" style="0" customWidth="1"/>
  </cols>
  <sheetData>
    <row r="1" spans="1:2" ht="18" customHeight="1">
      <c r="A1" s="65" t="s">
        <v>0</v>
      </c>
      <c r="B1" s="65"/>
    </row>
    <row r="2" spans="1:15" ht="40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33" ht="38.25" customHeight="1">
      <c r="A3" s="67" t="s">
        <v>2</v>
      </c>
      <c r="B3" s="67"/>
      <c r="C3" s="67"/>
      <c r="D3" s="67"/>
      <c r="E3" s="67"/>
      <c r="F3" s="67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  <c r="Q3" s="20" t="s">
        <v>6</v>
      </c>
      <c r="T3" s="20" t="s">
        <v>7</v>
      </c>
      <c r="U3" s="20" t="s">
        <v>8</v>
      </c>
      <c r="X3" s="20" t="s">
        <v>9</v>
      </c>
      <c r="Z3" s="20"/>
      <c r="AG3" s="20" t="s">
        <v>10</v>
      </c>
    </row>
    <row r="4" spans="1:26" ht="41.25" customHeight="1">
      <c r="A4" s="61" t="s">
        <v>11</v>
      </c>
      <c r="B4" s="62" t="s">
        <v>12</v>
      </c>
      <c r="C4" s="62" t="s">
        <v>13</v>
      </c>
      <c r="D4" s="62" t="s">
        <v>14</v>
      </c>
      <c r="E4" s="62" t="s">
        <v>15</v>
      </c>
      <c r="F4" s="62" t="s">
        <v>16</v>
      </c>
      <c r="G4" s="62" t="s">
        <v>17</v>
      </c>
      <c r="H4" s="62" t="s">
        <v>18</v>
      </c>
      <c r="I4" s="62" t="s">
        <v>19</v>
      </c>
      <c r="J4" s="62" t="s">
        <v>20</v>
      </c>
      <c r="K4" s="62" t="s">
        <v>21</v>
      </c>
      <c r="L4" s="62" t="s">
        <v>22</v>
      </c>
      <c r="M4" s="62" t="s">
        <v>23</v>
      </c>
      <c r="N4" s="62" t="s">
        <v>24</v>
      </c>
      <c r="O4" s="61" t="s">
        <v>25</v>
      </c>
      <c r="T4" t="s">
        <v>26</v>
      </c>
      <c r="W4" t="s">
        <v>27</v>
      </c>
      <c r="X4" s="20"/>
      <c r="Z4" s="39"/>
    </row>
    <row r="5" spans="1:15" ht="32.2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1"/>
    </row>
    <row r="6" spans="1:34" ht="15">
      <c r="A6" s="5">
        <v>1</v>
      </c>
      <c r="B6" s="5" t="s">
        <v>28</v>
      </c>
      <c r="C6" s="22">
        <v>2701</v>
      </c>
      <c r="D6" s="22">
        <v>27</v>
      </c>
      <c r="E6" s="4" t="s">
        <v>29</v>
      </c>
      <c r="F6" s="5">
        <v>2.9</v>
      </c>
      <c r="G6" s="23">
        <v>121.43</v>
      </c>
      <c r="H6" s="23">
        <v>26.29</v>
      </c>
      <c r="I6" s="23">
        <v>95.14</v>
      </c>
      <c r="J6" s="30">
        <f>L6/G6</f>
        <v>8817.466853331136</v>
      </c>
      <c r="K6" s="30">
        <f>L6/I6</f>
        <v>11253.994113937355</v>
      </c>
      <c r="L6" s="31">
        <v>1070705</v>
      </c>
      <c r="M6" s="32"/>
      <c r="N6" s="14" t="s">
        <v>30</v>
      </c>
      <c r="O6" s="33"/>
      <c r="Q6" s="17">
        <f>L6*0.9449</f>
        <v>1011709.1545</v>
      </c>
      <c r="R6" s="17">
        <f>Q6/G6</f>
        <v>8331.62442971259</v>
      </c>
      <c r="S6" s="17"/>
      <c r="T6" s="17">
        <f>Q6*0.85</f>
        <v>859952.781325</v>
      </c>
      <c r="U6" s="17">
        <f>T6/G6</f>
        <v>7081.8807652557025</v>
      </c>
      <c r="V6" s="17"/>
      <c r="W6" s="17">
        <f>T6/0.98</f>
        <v>877502.8380867346</v>
      </c>
      <c r="X6" s="17">
        <f>W6/G6</f>
        <v>7226.408944138471</v>
      </c>
      <c r="Z6" s="17"/>
      <c r="AA6" s="17"/>
      <c r="AB6" s="17"/>
      <c r="AC6" s="40">
        <f>AG6/Q6</f>
        <v>0.8931031472642468</v>
      </c>
      <c r="AD6">
        <f>L6*0.98*0.88</f>
        <v>923375.992</v>
      </c>
      <c r="AE6" s="41">
        <f>W6/AD6</f>
        <v>0.9503201790920449</v>
      </c>
      <c r="AG6" s="17">
        <v>903560.63</v>
      </c>
      <c r="AH6" s="17">
        <f>AG6/G6</f>
        <v>7441</v>
      </c>
    </row>
    <row r="7" spans="1:34" ht="15">
      <c r="A7" s="5">
        <v>2</v>
      </c>
      <c r="B7" s="5" t="s">
        <v>28</v>
      </c>
      <c r="C7" s="22">
        <v>2601</v>
      </c>
      <c r="D7" s="22">
        <v>26</v>
      </c>
      <c r="E7" s="4" t="s">
        <v>29</v>
      </c>
      <c r="F7" s="5">
        <v>2.9</v>
      </c>
      <c r="G7" s="23">
        <v>121.43</v>
      </c>
      <c r="H7" s="23">
        <v>26.29</v>
      </c>
      <c r="I7" s="23">
        <v>95.14</v>
      </c>
      <c r="J7" s="30">
        <f aca="true" t="shared" si="0" ref="J7:J70">L7/G7</f>
        <v>9052.42526558511</v>
      </c>
      <c r="K7" s="30">
        <f aca="true" t="shared" si="1" ref="K7:K70">L7/I7</f>
        <v>11553.878494849696</v>
      </c>
      <c r="L7" s="31">
        <v>1099236</v>
      </c>
      <c r="M7" s="32"/>
      <c r="N7" s="14" t="s">
        <v>30</v>
      </c>
      <c r="O7" s="33"/>
      <c r="Q7" s="17">
        <f aca="true" t="shared" si="2" ref="Q7:Q70">L7*0.9449</f>
        <v>1038668.0963999999</v>
      </c>
      <c r="R7" s="17">
        <f aca="true" t="shared" si="3" ref="R7:R70">Q7/G7</f>
        <v>8553.63663345137</v>
      </c>
      <c r="S7" s="17"/>
      <c r="T7" s="17">
        <f aca="true" t="shared" si="4" ref="T7:T70">Q7*0.85</f>
        <v>882867.8819399999</v>
      </c>
      <c r="U7" s="17">
        <f aca="true" t="shared" si="5" ref="U7:U70">T7/G7</f>
        <v>7270.591138433664</v>
      </c>
      <c r="V7" s="17"/>
      <c r="W7" s="17">
        <f aca="true" t="shared" si="6" ref="W7:W70">T7/0.98</f>
        <v>900885.5938163265</v>
      </c>
      <c r="X7" s="17">
        <f aca="true" t="shared" si="7" ref="X7:X70">W7/G7</f>
        <v>7418.970549422107</v>
      </c>
      <c r="Z7" s="17"/>
      <c r="AA7" s="17"/>
      <c r="AB7" s="17"/>
      <c r="AC7" s="40">
        <f aca="true" t="shared" si="8" ref="AC7:AC70">AG7/Q7</f>
        <v>0.8933042549548748</v>
      </c>
      <c r="AD7">
        <f aca="true" t="shared" si="9" ref="AD7:AD70">L7*0.98*0.88</f>
        <v>947981.1264000001</v>
      </c>
      <c r="AE7" s="41">
        <f aca="true" t="shared" si="10" ref="AE7:AE70">W7/AD7</f>
        <v>0.9503201790920448</v>
      </c>
      <c r="AG7" s="17">
        <v>927846.63</v>
      </c>
      <c r="AH7" s="17">
        <f aca="true" t="shared" si="11" ref="AH7:AH70">AG7/G7</f>
        <v>7641</v>
      </c>
    </row>
    <row r="8" spans="1:34" ht="15">
      <c r="A8" s="5">
        <v>3</v>
      </c>
      <c r="B8" s="5" t="s">
        <v>28</v>
      </c>
      <c r="C8" s="22">
        <v>2501</v>
      </c>
      <c r="D8" s="22">
        <v>25</v>
      </c>
      <c r="E8" s="4" t="s">
        <v>29</v>
      </c>
      <c r="F8" s="5">
        <v>2.9</v>
      </c>
      <c r="G8" s="23">
        <v>121.43</v>
      </c>
      <c r="H8" s="23">
        <v>26.29</v>
      </c>
      <c r="I8" s="23">
        <v>95.14</v>
      </c>
      <c r="J8" s="30">
        <f t="shared" si="0"/>
        <v>9111.166927447912</v>
      </c>
      <c r="K8" s="30">
        <f t="shared" si="1"/>
        <v>11628.852217784317</v>
      </c>
      <c r="L8" s="31">
        <v>1106369</v>
      </c>
      <c r="M8" s="32"/>
      <c r="N8" s="14" t="s">
        <v>30</v>
      </c>
      <c r="O8" s="14"/>
      <c r="Q8" s="17">
        <f t="shared" si="2"/>
        <v>1045408.0680999999</v>
      </c>
      <c r="R8" s="17">
        <f t="shared" si="3"/>
        <v>8609.14162974553</v>
      </c>
      <c r="S8" s="17"/>
      <c r="T8" s="17">
        <f t="shared" si="4"/>
        <v>888596.857885</v>
      </c>
      <c r="U8" s="17">
        <f t="shared" si="5"/>
        <v>7317.770385283702</v>
      </c>
      <c r="V8" s="17"/>
      <c r="W8" s="17">
        <f t="shared" si="6"/>
        <v>906731.4876377551</v>
      </c>
      <c r="X8" s="17">
        <f t="shared" si="7"/>
        <v>7467.112638044594</v>
      </c>
      <c r="Z8" s="17"/>
      <c r="AA8" s="17"/>
      <c r="AB8" s="17"/>
      <c r="AC8" s="40">
        <f t="shared" si="8"/>
        <v>0.8933527093371014</v>
      </c>
      <c r="AD8">
        <f t="shared" si="9"/>
        <v>954132.6255999999</v>
      </c>
      <c r="AE8" s="41">
        <f t="shared" si="10"/>
        <v>0.950320179092045</v>
      </c>
      <c r="AG8" s="17">
        <v>933918.13</v>
      </c>
      <c r="AH8" s="17">
        <f t="shared" si="11"/>
        <v>7691</v>
      </c>
    </row>
    <row r="9" spans="1:34" ht="15">
      <c r="A9" s="5">
        <v>4</v>
      </c>
      <c r="B9" s="5" t="s">
        <v>28</v>
      </c>
      <c r="C9" s="22">
        <v>2401</v>
      </c>
      <c r="D9" s="22">
        <v>24</v>
      </c>
      <c r="E9" s="4" t="s">
        <v>29</v>
      </c>
      <c r="F9" s="5">
        <v>2.9</v>
      </c>
      <c r="G9" s="23">
        <v>121.43</v>
      </c>
      <c r="H9" s="23">
        <v>26.29</v>
      </c>
      <c r="I9" s="23">
        <v>95.14</v>
      </c>
      <c r="J9" s="30">
        <f t="shared" si="0"/>
        <v>8993.68360372231</v>
      </c>
      <c r="K9" s="30">
        <f t="shared" si="1"/>
        <v>11478.904771915073</v>
      </c>
      <c r="L9" s="31">
        <v>1092103</v>
      </c>
      <c r="M9" s="32"/>
      <c r="N9" s="14" t="s">
        <v>30</v>
      </c>
      <c r="O9" s="33"/>
      <c r="Q9" s="17">
        <f t="shared" si="2"/>
        <v>1031928.1246999999</v>
      </c>
      <c r="R9" s="17">
        <f t="shared" si="3"/>
        <v>8498.131637157208</v>
      </c>
      <c r="S9" s="17"/>
      <c r="T9" s="17">
        <f t="shared" si="4"/>
        <v>877138.9059949999</v>
      </c>
      <c r="U9" s="17">
        <f t="shared" si="5"/>
        <v>7223.411891583627</v>
      </c>
      <c r="V9" s="17"/>
      <c r="W9" s="17">
        <f t="shared" si="6"/>
        <v>895039.6999948979</v>
      </c>
      <c r="X9" s="17">
        <f t="shared" si="7"/>
        <v>7370.82846079962</v>
      </c>
      <c r="Z9" s="17"/>
      <c r="AA9" s="17"/>
      <c r="AB9" s="17"/>
      <c r="AC9" s="40">
        <f t="shared" si="8"/>
        <v>0.8932551676193307</v>
      </c>
      <c r="AD9">
        <f t="shared" si="9"/>
        <v>941829.6272</v>
      </c>
      <c r="AE9" s="41">
        <f t="shared" si="10"/>
        <v>0.9503201790920449</v>
      </c>
      <c r="AG9" s="17">
        <v>921775.13</v>
      </c>
      <c r="AH9" s="17">
        <f t="shared" si="11"/>
        <v>7591</v>
      </c>
    </row>
    <row r="10" spans="1:34" ht="15">
      <c r="A10" s="5">
        <v>5</v>
      </c>
      <c r="B10" s="5" t="s">
        <v>28</v>
      </c>
      <c r="C10" s="22">
        <v>2301</v>
      </c>
      <c r="D10" s="22">
        <v>23</v>
      </c>
      <c r="E10" s="4" t="s">
        <v>29</v>
      </c>
      <c r="F10" s="5">
        <v>2.9</v>
      </c>
      <c r="G10" s="23">
        <v>121.43</v>
      </c>
      <c r="H10" s="23">
        <v>26.29</v>
      </c>
      <c r="I10" s="23">
        <v>95.14</v>
      </c>
      <c r="J10" s="30">
        <f t="shared" si="0"/>
        <v>9111.166927447912</v>
      </c>
      <c r="K10" s="30">
        <f t="shared" si="1"/>
        <v>11628.852217784317</v>
      </c>
      <c r="L10" s="31">
        <v>1106369</v>
      </c>
      <c r="M10" s="32"/>
      <c r="N10" s="14" t="s">
        <v>30</v>
      </c>
      <c r="O10" s="33"/>
      <c r="Q10" s="17">
        <f t="shared" si="2"/>
        <v>1045408.0680999999</v>
      </c>
      <c r="R10" s="17">
        <f t="shared" si="3"/>
        <v>8609.14162974553</v>
      </c>
      <c r="S10" s="17"/>
      <c r="T10" s="17">
        <f t="shared" si="4"/>
        <v>888596.857885</v>
      </c>
      <c r="U10" s="17">
        <f t="shared" si="5"/>
        <v>7317.770385283702</v>
      </c>
      <c r="V10" s="17"/>
      <c r="W10" s="17">
        <f t="shared" si="6"/>
        <v>906731.4876377551</v>
      </c>
      <c r="X10" s="17">
        <f t="shared" si="7"/>
        <v>7467.112638044594</v>
      </c>
      <c r="Z10" s="17"/>
      <c r="AA10" s="17"/>
      <c r="AB10" s="17"/>
      <c r="AC10" s="40">
        <f t="shared" si="8"/>
        <v>0.8933527093371014</v>
      </c>
      <c r="AD10">
        <f t="shared" si="9"/>
        <v>954132.6255999999</v>
      </c>
      <c r="AE10" s="41">
        <f t="shared" si="10"/>
        <v>0.950320179092045</v>
      </c>
      <c r="AG10" s="17">
        <v>933918.13</v>
      </c>
      <c r="AH10" s="17">
        <f t="shared" si="11"/>
        <v>7691</v>
      </c>
    </row>
    <row r="11" spans="1:34" ht="15">
      <c r="A11" s="5">
        <v>6</v>
      </c>
      <c r="B11" s="5" t="s">
        <v>28</v>
      </c>
      <c r="C11" s="22">
        <v>2201</v>
      </c>
      <c r="D11" s="22">
        <v>22</v>
      </c>
      <c r="E11" s="4" t="s">
        <v>29</v>
      </c>
      <c r="F11" s="5">
        <v>2.9</v>
      </c>
      <c r="G11" s="23">
        <v>121.43</v>
      </c>
      <c r="H11" s="23">
        <v>26.29</v>
      </c>
      <c r="I11" s="23">
        <v>95.14</v>
      </c>
      <c r="J11" s="30">
        <f t="shared" si="0"/>
        <v>9111.166927447912</v>
      </c>
      <c r="K11" s="30">
        <f t="shared" si="1"/>
        <v>11628.852217784317</v>
      </c>
      <c r="L11" s="31">
        <v>1106369</v>
      </c>
      <c r="M11" s="32"/>
      <c r="N11" s="14" t="s">
        <v>30</v>
      </c>
      <c r="O11" s="33"/>
      <c r="Q11" s="17">
        <f t="shared" si="2"/>
        <v>1045408.0680999999</v>
      </c>
      <c r="R11" s="17">
        <f t="shared" si="3"/>
        <v>8609.14162974553</v>
      </c>
      <c r="S11" s="17"/>
      <c r="T11" s="17">
        <f t="shared" si="4"/>
        <v>888596.857885</v>
      </c>
      <c r="U11" s="17">
        <f t="shared" si="5"/>
        <v>7317.770385283702</v>
      </c>
      <c r="V11" s="17"/>
      <c r="W11" s="17">
        <f t="shared" si="6"/>
        <v>906731.4876377551</v>
      </c>
      <c r="X11" s="17">
        <f t="shared" si="7"/>
        <v>7467.112638044594</v>
      </c>
      <c r="Z11" s="17"/>
      <c r="AA11" s="17"/>
      <c r="AB11" s="17"/>
      <c r="AC11" s="40">
        <f t="shared" si="8"/>
        <v>0.8933527093371014</v>
      </c>
      <c r="AD11">
        <f t="shared" si="9"/>
        <v>954132.6255999999</v>
      </c>
      <c r="AE11" s="41">
        <f t="shared" si="10"/>
        <v>0.950320179092045</v>
      </c>
      <c r="AG11" s="17">
        <v>933918.13</v>
      </c>
      <c r="AH11" s="17">
        <f t="shared" si="11"/>
        <v>7691</v>
      </c>
    </row>
    <row r="12" spans="1:34" ht="15">
      <c r="A12" s="5">
        <v>7</v>
      </c>
      <c r="B12" s="5" t="s">
        <v>28</v>
      </c>
      <c r="C12" s="22">
        <v>2101</v>
      </c>
      <c r="D12" s="22">
        <v>21</v>
      </c>
      <c r="E12" s="4" t="s">
        <v>29</v>
      </c>
      <c r="F12" s="5">
        <v>2.9</v>
      </c>
      <c r="G12" s="23">
        <v>121.43</v>
      </c>
      <c r="H12" s="23">
        <v>26.29</v>
      </c>
      <c r="I12" s="23">
        <v>95.14</v>
      </c>
      <c r="J12" s="30">
        <f t="shared" si="0"/>
        <v>9111.166927447912</v>
      </c>
      <c r="K12" s="30">
        <f t="shared" si="1"/>
        <v>11628.852217784317</v>
      </c>
      <c r="L12" s="31">
        <v>1106369</v>
      </c>
      <c r="M12" s="32"/>
      <c r="N12" s="14" t="s">
        <v>30</v>
      </c>
      <c r="O12" s="33"/>
      <c r="Q12" s="17">
        <f t="shared" si="2"/>
        <v>1045408.0680999999</v>
      </c>
      <c r="R12" s="17">
        <f t="shared" si="3"/>
        <v>8609.14162974553</v>
      </c>
      <c r="S12" s="17"/>
      <c r="T12" s="17">
        <f t="shared" si="4"/>
        <v>888596.857885</v>
      </c>
      <c r="U12" s="17">
        <f t="shared" si="5"/>
        <v>7317.770385283702</v>
      </c>
      <c r="V12" s="17"/>
      <c r="W12" s="17">
        <f t="shared" si="6"/>
        <v>906731.4876377551</v>
      </c>
      <c r="X12" s="17">
        <f t="shared" si="7"/>
        <v>7467.112638044594</v>
      </c>
      <c r="Z12" s="17"/>
      <c r="AA12" s="17"/>
      <c r="AB12" s="17"/>
      <c r="AC12" s="40">
        <f t="shared" si="8"/>
        <v>0.8933527093371014</v>
      </c>
      <c r="AD12">
        <f t="shared" si="9"/>
        <v>954132.6255999999</v>
      </c>
      <c r="AE12" s="41">
        <f t="shared" si="10"/>
        <v>0.950320179092045</v>
      </c>
      <c r="AG12" s="17">
        <v>933918.13</v>
      </c>
      <c r="AH12" s="17">
        <f t="shared" si="11"/>
        <v>7691</v>
      </c>
    </row>
    <row r="13" spans="1:34" ht="15">
      <c r="A13" s="5">
        <v>8</v>
      </c>
      <c r="B13" s="5" t="s">
        <v>28</v>
      </c>
      <c r="C13" s="22">
        <v>1901</v>
      </c>
      <c r="D13" s="22">
        <v>19</v>
      </c>
      <c r="E13" s="4" t="s">
        <v>29</v>
      </c>
      <c r="F13" s="5">
        <v>2.9</v>
      </c>
      <c r="G13" s="23">
        <v>121.43</v>
      </c>
      <c r="H13" s="23">
        <v>26.29</v>
      </c>
      <c r="I13" s="23">
        <v>95.14</v>
      </c>
      <c r="J13" s="30">
        <f t="shared" si="0"/>
        <v>9111.166927447912</v>
      </c>
      <c r="K13" s="30">
        <f t="shared" si="1"/>
        <v>11628.852217784317</v>
      </c>
      <c r="L13" s="31">
        <v>1106369</v>
      </c>
      <c r="M13" s="32"/>
      <c r="N13" s="14" t="s">
        <v>30</v>
      </c>
      <c r="O13" s="33"/>
      <c r="Q13" s="17">
        <f t="shared" si="2"/>
        <v>1045408.0680999999</v>
      </c>
      <c r="R13" s="17">
        <f t="shared" si="3"/>
        <v>8609.14162974553</v>
      </c>
      <c r="S13" s="17"/>
      <c r="T13" s="17">
        <f t="shared" si="4"/>
        <v>888596.857885</v>
      </c>
      <c r="U13" s="17">
        <f t="shared" si="5"/>
        <v>7317.770385283702</v>
      </c>
      <c r="V13" s="17"/>
      <c r="W13" s="17">
        <f t="shared" si="6"/>
        <v>906731.4876377551</v>
      </c>
      <c r="X13" s="17">
        <f t="shared" si="7"/>
        <v>7467.112638044594</v>
      </c>
      <c r="Z13" s="17"/>
      <c r="AA13" s="17"/>
      <c r="AB13" s="17"/>
      <c r="AC13" s="40">
        <f t="shared" si="8"/>
        <v>0.8933527093371014</v>
      </c>
      <c r="AD13">
        <f t="shared" si="9"/>
        <v>954132.6255999999</v>
      </c>
      <c r="AE13" s="41">
        <f t="shared" si="10"/>
        <v>0.950320179092045</v>
      </c>
      <c r="AG13" s="17">
        <v>933918.13</v>
      </c>
      <c r="AH13" s="17">
        <f t="shared" si="11"/>
        <v>7691</v>
      </c>
    </row>
    <row r="14" spans="1:34" ht="15">
      <c r="A14" s="5">
        <v>9</v>
      </c>
      <c r="B14" s="5" t="s">
        <v>28</v>
      </c>
      <c r="C14" s="22">
        <v>1801</v>
      </c>
      <c r="D14" s="22">
        <v>18</v>
      </c>
      <c r="E14" s="4" t="s">
        <v>29</v>
      </c>
      <c r="F14" s="5">
        <v>2.9</v>
      </c>
      <c r="G14" s="23">
        <v>121.43</v>
      </c>
      <c r="H14" s="23">
        <v>26.29</v>
      </c>
      <c r="I14" s="23">
        <v>95.14</v>
      </c>
      <c r="J14" s="30">
        <f t="shared" si="0"/>
        <v>9052.42526558511</v>
      </c>
      <c r="K14" s="30">
        <f t="shared" si="1"/>
        <v>11553.878494849696</v>
      </c>
      <c r="L14" s="31">
        <v>1099236</v>
      </c>
      <c r="M14" s="32"/>
      <c r="N14" s="14" t="s">
        <v>30</v>
      </c>
      <c r="O14" s="33"/>
      <c r="Q14" s="17">
        <f t="shared" si="2"/>
        <v>1038668.0963999999</v>
      </c>
      <c r="R14" s="17">
        <f t="shared" si="3"/>
        <v>8553.63663345137</v>
      </c>
      <c r="S14" s="17"/>
      <c r="T14" s="17">
        <f t="shared" si="4"/>
        <v>882867.8819399999</v>
      </c>
      <c r="U14" s="17">
        <f t="shared" si="5"/>
        <v>7270.591138433664</v>
      </c>
      <c r="V14" s="17"/>
      <c r="W14" s="17">
        <f t="shared" si="6"/>
        <v>900885.5938163265</v>
      </c>
      <c r="X14" s="17">
        <f t="shared" si="7"/>
        <v>7418.970549422107</v>
      </c>
      <c r="Z14" s="17"/>
      <c r="AA14" s="17"/>
      <c r="AB14" s="17"/>
      <c r="AC14" s="40">
        <f t="shared" si="8"/>
        <v>0.8933042549548748</v>
      </c>
      <c r="AD14">
        <f t="shared" si="9"/>
        <v>947981.1264000001</v>
      </c>
      <c r="AE14" s="41">
        <f t="shared" si="10"/>
        <v>0.9503201790920448</v>
      </c>
      <c r="AG14" s="17">
        <v>927846.63</v>
      </c>
      <c r="AH14" s="17">
        <f t="shared" si="11"/>
        <v>7641</v>
      </c>
    </row>
    <row r="15" spans="1:34" ht="15">
      <c r="A15" s="5">
        <v>10</v>
      </c>
      <c r="B15" s="5" t="s">
        <v>28</v>
      </c>
      <c r="C15" s="22">
        <v>1701</v>
      </c>
      <c r="D15" s="22">
        <v>17</v>
      </c>
      <c r="E15" s="4" t="s">
        <v>29</v>
      </c>
      <c r="F15" s="5">
        <v>2.9</v>
      </c>
      <c r="G15" s="23">
        <v>121.43</v>
      </c>
      <c r="H15" s="23">
        <v>26.29</v>
      </c>
      <c r="I15" s="23">
        <v>95.14</v>
      </c>
      <c r="J15" s="30">
        <f t="shared" si="0"/>
        <v>9111.166927447912</v>
      </c>
      <c r="K15" s="30">
        <f t="shared" si="1"/>
        <v>11628.852217784317</v>
      </c>
      <c r="L15" s="31">
        <v>1106369</v>
      </c>
      <c r="M15" s="3"/>
      <c r="N15" s="14" t="s">
        <v>30</v>
      </c>
      <c r="O15" s="2"/>
      <c r="Q15" s="17">
        <f t="shared" si="2"/>
        <v>1045408.0680999999</v>
      </c>
      <c r="R15" s="17">
        <f t="shared" si="3"/>
        <v>8609.14162974553</v>
      </c>
      <c r="S15" s="17"/>
      <c r="T15" s="17">
        <f t="shared" si="4"/>
        <v>888596.857885</v>
      </c>
      <c r="U15" s="17">
        <f t="shared" si="5"/>
        <v>7317.770385283702</v>
      </c>
      <c r="V15" s="17"/>
      <c r="W15" s="17">
        <f t="shared" si="6"/>
        <v>906731.4876377551</v>
      </c>
      <c r="X15" s="17">
        <f t="shared" si="7"/>
        <v>7467.112638044594</v>
      </c>
      <c r="Z15" s="17"/>
      <c r="AA15" s="17"/>
      <c r="AB15" s="17"/>
      <c r="AC15" s="40">
        <f t="shared" si="8"/>
        <v>0.8933527093371014</v>
      </c>
      <c r="AD15">
        <f t="shared" si="9"/>
        <v>954132.6255999999</v>
      </c>
      <c r="AE15" s="41">
        <f t="shared" si="10"/>
        <v>0.950320179092045</v>
      </c>
      <c r="AG15" s="17">
        <v>933918.13</v>
      </c>
      <c r="AH15" s="17">
        <f t="shared" si="11"/>
        <v>7691</v>
      </c>
    </row>
    <row r="16" spans="1:34" ht="15">
      <c r="A16" s="5">
        <v>11</v>
      </c>
      <c r="B16" s="5" t="s">
        <v>28</v>
      </c>
      <c r="C16" s="22">
        <v>1601</v>
      </c>
      <c r="D16" s="22">
        <v>16</v>
      </c>
      <c r="E16" s="4" t="s">
        <v>29</v>
      </c>
      <c r="F16" s="5">
        <v>2.9</v>
      </c>
      <c r="G16" s="23">
        <v>121.43</v>
      </c>
      <c r="H16" s="23">
        <v>26.29</v>
      </c>
      <c r="I16" s="23">
        <v>95.14</v>
      </c>
      <c r="J16" s="30">
        <f t="shared" si="0"/>
        <v>9111.166927447912</v>
      </c>
      <c r="K16" s="30">
        <f t="shared" si="1"/>
        <v>11628.852217784317</v>
      </c>
      <c r="L16" s="31">
        <v>1106369</v>
      </c>
      <c r="M16" s="3"/>
      <c r="N16" s="14" t="s">
        <v>30</v>
      </c>
      <c r="O16" s="2"/>
      <c r="Q16" s="17">
        <f t="shared" si="2"/>
        <v>1045408.0680999999</v>
      </c>
      <c r="R16" s="17">
        <f t="shared" si="3"/>
        <v>8609.14162974553</v>
      </c>
      <c r="S16" s="17"/>
      <c r="T16" s="17">
        <f t="shared" si="4"/>
        <v>888596.857885</v>
      </c>
      <c r="U16" s="17">
        <f t="shared" si="5"/>
        <v>7317.770385283702</v>
      </c>
      <c r="V16" s="17"/>
      <c r="W16" s="17">
        <f t="shared" si="6"/>
        <v>906731.4876377551</v>
      </c>
      <c r="X16" s="17">
        <f t="shared" si="7"/>
        <v>7467.112638044594</v>
      </c>
      <c r="Z16" s="17"/>
      <c r="AA16" s="17"/>
      <c r="AB16" s="17"/>
      <c r="AC16" s="40">
        <f t="shared" si="8"/>
        <v>0.8933527093371014</v>
      </c>
      <c r="AD16">
        <f t="shared" si="9"/>
        <v>954132.6255999999</v>
      </c>
      <c r="AE16" s="41">
        <f t="shared" si="10"/>
        <v>0.950320179092045</v>
      </c>
      <c r="AG16" s="17">
        <v>933918.13</v>
      </c>
      <c r="AH16" s="17">
        <f t="shared" si="11"/>
        <v>7691</v>
      </c>
    </row>
    <row r="17" spans="1:34" ht="15">
      <c r="A17" s="5">
        <v>12</v>
      </c>
      <c r="B17" s="5" t="s">
        <v>28</v>
      </c>
      <c r="C17" s="22">
        <v>1501</v>
      </c>
      <c r="D17" s="22">
        <v>15</v>
      </c>
      <c r="E17" s="4" t="s">
        <v>29</v>
      </c>
      <c r="F17" s="5">
        <v>2.9</v>
      </c>
      <c r="G17" s="23">
        <v>121.43</v>
      </c>
      <c r="H17" s="23">
        <v>26.29</v>
      </c>
      <c r="I17" s="23">
        <v>95.14</v>
      </c>
      <c r="J17" s="30">
        <f t="shared" si="0"/>
        <v>9111.166927447912</v>
      </c>
      <c r="K17" s="30">
        <f t="shared" si="1"/>
        <v>11628.852217784317</v>
      </c>
      <c r="L17" s="31">
        <v>1106369</v>
      </c>
      <c r="M17" s="3"/>
      <c r="N17" s="14" t="s">
        <v>30</v>
      </c>
      <c r="O17" s="2"/>
      <c r="Q17" s="17">
        <f t="shared" si="2"/>
        <v>1045408.0680999999</v>
      </c>
      <c r="R17" s="17">
        <f t="shared" si="3"/>
        <v>8609.14162974553</v>
      </c>
      <c r="S17" s="17"/>
      <c r="T17" s="17">
        <f t="shared" si="4"/>
        <v>888596.857885</v>
      </c>
      <c r="U17" s="17">
        <f t="shared" si="5"/>
        <v>7317.770385283702</v>
      </c>
      <c r="V17" s="17"/>
      <c r="W17" s="17">
        <f t="shared" si="6"/>
        <v>906731.4876377551</v>
      </c>
      <c r="X17" s="17">
        <f t="shared" si="7"/>
        <v>7467.112638044594</v>
      </c>
      <c r="Z17" s="17"/>
      <c r="AA17" s="17"/>
      <c r="AB17" s="17"/>
      <c r="AC17" s="40">
        <f t="shared" si="8"/>
        <v>0.8933527093371014</v>
      </c>
      <c r="AD17">
        <f t="shared" si="9"/>
        <v>954132.6255999999</v>
      </c>
      <c r="AE17" s="41">
        <f t="shared" si="10"/>
        <v>0.950320179092045</v>
      </c>
      <c r="AG17" s="17">
        <v>933918.13</v>
      </c>
      <c r="AH17" s="17">
        <f t="shared" si="11"/>
        <v>7691</v>
      </c>
    </row>
    <row r="18" spans="1:34" ht="15">
      <c r="A18" s="5">
        <v>13</v>
      </c>
      <c r="B18" s="5" t="s">
        <v>28</v>
      </c>
      <c r="C18" s="22">
        <v>1401</v>
      </c>
      <c r="D18" s="22">
        <v>14</v>
      </c>
      <c r="E18" s="4" t="s">
        <v>29</v>
      </c>
      <c r="F18" s="5">
        <v>2.9</v>
      </c>
      <c r="G18" s="23">
        <v>121.43</v>
      </c>
      <c r="H18" s="23">
        <v>26.29</v>
      </c>
      <c r="I18" s="23">
        <v>95.14</v>
      </c>
      <c r="J18" s="30">
        <f t="shared" si="0"/>
        <v>8934.95017705674</v>
      </c>
      <c r="K18" s="30">
        <f t="shared" si="1"/>
        <v>11403.9415598066</v>
      </c>
      <c r="L18" s="31">
        <v>1084971</v>
      </c>
      <c r="M18" s="3"/>
      <c r="N18" s="14" t="s">
        <v>30</v>
      </c>
      <c r="O18" s="2"/>
      <c r="Q18" s="17">
        <f t="shared" si="2"/>
        <v>1025189.0978999999</v>
      </c>
      <c r="R18" s="17">
        <f t="shared" si="3"/>
        <v>8442.634422300913</v>
      </c>
      <c r="S18" s="17"/>
      <c r="T18" s="17">
        <f t="shared" si="4"/>
        <v>871410.7332149999</v>
      </c>
      <c r="U18" s="17">
        <f t="shared" si="5"/>
        <v>7176.239258955776</v>
      </c>
      <c r="V18" s="17"/>
      <c r="W18" s="17">
        <f t="shared" si="6"/>
        <v>889194.6257295917</v>
      </c>
      <c r="X18" s="17">
        <f t="shared" si="7"/>
        <v>7322.693121383444</v>
      </c>
      <c r="Z18" s="17"/>
      <c r="AA18" s="17"/>
      <c r="AB18" s="17"/>
      <c r="AC18" s="40">
        <f t="shared" si="8"/>
        <v>0.8932046115938316</v>
      </c>
      <c r="AD18">
        <f t="shared" si="9"/>
        <v>935678.9904000001</v>
      </c>
      <c r="AE18" s="41">
        <f t="shared" si="10"/>
        <v>0.9503201790920447</v>
      </c>
      <c r="AG18" s="17">
        <v>915703.63</v>
      </c>
      <c r="AH18" s="17">
        <f t="shared" si="11"/>
        <v>7541</v>
      </c>
    </row>
    <row r="19" spans="1:34" ht="15">
      <c r="A19" s="5">
        <v>14</v>
      </c>
      <c r="B19" s="5" t="s">
        <v>28</v>
      </c>
      <c r="C19" s="22">
        <v>1301</v>
      </c>
      <c r="D19" s="22">
        <v>13</v>
      </c>
      <c r="E19" s="4" t="s">
        <v>29</v>
      </c>
      <c r="F19" s="5">
        <v>2.9</v>
      </c>
      <c r="G19" s="23">
        <v>121.43</v>
      </c>
      <c r="H19" s="23">
        <v>26.29</v>
      </c>
      <c r="I19" s="23">
        <v>95.14</v>
      </c>
      <c r="J19" s="30">
        <f t="shared" si="0"/>
        <v>9052.42526558511</v>
      </c>
      <c r="K19" s="30">
        <f t="shared" si="1"/>
        <v>11553.878494849696</v>
      </c>
      <c r="L19" s="31">
        <v>1099236</v>
      </c>
      <c r="M19" s="3"/>
      <c r="N19" s="14" t="s">
        <v>30</v>
      </c>
      <c r="O19" s="2"/>
      <c r="Q19" s="17">
        <f t="shared" si="2"/>
        <v>1038668.0963999999</v>
      </c>
      <c r="R19" s="17">
        <f t="shared" si="3"/>
        <v>8553.63663345137</v>
      </c>
      <c r="S19" s="17"/>
      <c r="T19" s="17">
        <f t="shared" si="4"/>
        <v>882867.8819399999</v>
      </c>
      <c r="U19" s="17">
        <f t="shared" si="5"/>
        <v>7270.591138433664</v>
      </c>
      <c r="V19" s="17"/>
      <c r="W19" s="17">
        <f t="shared" si="6"/>
        <v>900885.5938163265</v>
      </c>
      <c r="X19" s="17">
        <f t="shared" si="7"/>
        <v>7418.970549422107</v>
      </c>
      <c r="Z19" s="17"/>
      <c r="AA19" s="17"/>
      <c r="AB19" s="17"/>
      <c r="AC19" s="40">
        <f t="shared" si="8"/>
        <v>0.8933042549548748</v>
      </c>
      <c r="AD19">
        <f t="shared" si="9"/>
        <v>947981.1264000001</v>
      </c>
      <c r="AE19" s="41">
        <f t="shared" si="10"/>
        <v>0.9503201790920448</v>
      </c>
      <c r="AG19" s="17">
        <v>927846.63</v>
      </c>
      <c r="AH19" s="17">
        <f t="shared" si="11"/>
        <v>7641</v>
      </c>
    </row>
    <row r="20" spans="1:34" ht="15">
      <c r="A20" s="5">
        <v>15</v>
      </c>
      <c r="B20" s="5" t="s">
        <v>28</v>
      </c>
      <c r="C20" s="22">
        <v>1201</v>
      </c>
      <c r="D20" s="22">
        <v>12</v>
      </c>
      <c r="E20" s="4" t="s">
        <v>29</v>
      </c>
      <c r="F20" s="5">
        <v>2.9</v>
      </c>
      <c r="G20" s="23">
        <v>121.43</v>
      </c>
      <c r="H20" s="23">
        <v>26.29</v>
      </c>
      <c r="I20" s="23">
        <v>95.14</v>
      </c>
      <c r="J20" s="30">
        <f t="shared" si="0"/>
        <v>8934.95017705674</v>
      </c>
      <c r="K20" s="30">
        <f t="shared" si="1"/>
        <v>11403.9415598066</v>
      </c>
      <c r="L20" s="31">
        <v>1084971</v>
      </c>
      <c r="M20" s="3"/>
      <c r="N20" s="14" t="s">
        <v>30</v>
      </c>
      <c r="O20" s="2"/>
      <c r="Q20" s="17">
        <f t="shared" si="2"/>
        <v>1025189.0978999999</v>
      </c>
      <c r="R20" s="17">
        <f t="shared" si="3"/>
        <v>8442.634422300913</v>
      </c>
      <c r="S20" s="17"/>
      <c r="T20" s="17">
        <f t="shared" si="4"/>
        <v>871410.7332149999</v>
      </c>
      <c r="U20" s="17">
        <f t="shared" si="5"/>
        <v>7176.239258955776</v>
      </c>
      <c r="V20" s="17"/>
      <c r="W20" s="17">
        <f t="shared" si="6"/>
        <v>889194.6257295917</v>
      </c>
      <c r="X20" s="17">
        <f t="shared" si="7"/>
        <v>7322.693121383444</v>
      </c>
      <c r="Z20" s="17"/>
      <c r="AA20" s="17"/>
      <c r="AB20" s="17"/>
      <c r="AC20" s="40">
        <f t="shared" si="8"/>
        <v>0.8932046115938316</v>
      </c>
      <c r="AD20">
        <f t="shared" si="9"/>
        <v>935678.9904000001</v>
      </c>
      <c r="AE20" s="41">
        <f t="shared" si="10"/>
        <v>0.9503201790920447</v>
      </c>
      <c r="AG20" s="17">
        <v>915703.63</v>
      </c>
      <c r="AH20" s="17">
        <f t="shared" si="11"/>
        <v>7541</v>
      </c>
    </row>
    <row r="21" spans="1:34" ht="15">
      <c r="A21" s="5">
        <v>16</v>
      </c>
      <c r="B21" s="5" t="s">
        <v>28</v>
      </c>
      <c r="C21" s="22">
        <v>1101</v>
      </c>
      <c r="D21" s="22">
        <v>11</v>
      </c>
      <c r="E21" s="4" t="s">
        <v>29</v>
      </c>
      <c r="F21" s="5">
        <v>2.9</v>
      </c>
      <c r="G21" s="23">
        <v>121.43</v>
      </c>
      <c r="H21" s="23">
        <v>26.29</v>
      </c>
      <c r="I21" s="23">
        <v>95.14</v>
      </c>
      <c r="J21" s="30">
        <f t="shared" si="0"/>
        <v>8876.20851519394</v>
      </c>
      <c r="K21" s="30">
        <f t="shared" si="1"/>
        <v>11328.967836871978</v>
      </c>
      <c r="L21" s="31">
        <v>1077838</v>
      </c>
      <c r="M21" s="3"/>
      <c r="N21" s="14" t="s">
        <v>30</v>
      </c>
      <c r="O21" s="2"/>
      <c r="Q21" s="17">
        <f t="shared" si="2"/>
        <v>1018449.1261999999</v>
      </c>
      <c r="R21" s="17">
        <f t="shared" si="3"/>
        <v>8387.129426006752</v>
      </c>
      <c r="S21" s="17"/>
      <c r="T21" s="17">
        <f t="shared" si="4"/>
        <v>865681.75727</v>
      </c>
      <c r="U21" s="17">
        <f t="shared" si="5"/>
        <v>7129.060012105739</v>
      </c>
      <c r="V21" s="17"/>
      <c r="W21" s="17">
        <f t="shared" si="6"/>
        <v>883348.7319081632</v>
      </c>
      <c r="X21" s="17">
        <f t="shared" si="7"/>
        <v>7274.551032760958</v>
      </c>
      <c r="Z21" s="17"/>
      <c r="AA21" s="17"/>
      <c r="AB21" s="17"/>
      <c r="AC21" s="40">
        <f t="shared" si="8"/>
        <v>0.8931542151682982</v>
      </c>
      <c r="AD21">
        <f t="shared" si="9"/>
        <v>929527.4912</v>
      </c>
      <c r="AE21" s="41">
        <f t="shared" si="10"/>
        <v>0.9503201790920448</v>
      </c>
      <c r="AG21" s="17">
        <v>909632.13</v>
      </c>
      <c r="AH21" s="17">
        <f t="shared" si="11"/>
        <v>7491</v>
      </c>
    </row>
    <row r="22" spans="1:34" ht="15">
      <c r="A22" s="5">
        <v>17</v>
      </c>
      <c r="B22" s="5" t="s">
        <v>28</v>
      </c>
      <c r="C22" s="22">
        <v>1001</v>
      </c>
      <c r="D22" s="22">
        <v>10</v>
      </c>
      <c r="E22" s="4" t="s">
        <v>29</v>
      </c>
      <c r="F22" s="5">
        <v>2.9</v>
      </c>
      <c r="G22" s="23">
        <v>121.43</v>
      </c>
      <c r="H22" s="23">
        <v>26.29</v>
      </c>
      <c r="I22" s="23">
        <v>95.14</v>
      </c>
      <c r="J22" s="30">
        <f t="shared" si="0"/>
        <v>8817.466853331136</v>
      </c>
      <c r="K22" s="30">
        <f t="shared" si="1"/>
        <v>11253.994113937355</v>
      </c>
      <c r="L22" s="31">
        <v>1070705</v>
      </c>
      <c r="M22" s="3"/>
      <c r="N22" s="14" t="s">
        <v>30</v>
      </c>
      <c r="O22" s="2"/>
      <c r="Q22" s="17">
        <f t="shared" si="2"/>
        <v>1011709.1545</v>
      </c>
      <c r="R22" s="17">
        <f t="shared" si="3"/>
        <v>8331.62442971259</v>
      </c>
      <c r="S22" s="17"/>
      <c r="T22" s="17">
        <f t="shared" si="4"/>
        <v>859952.781325</v>
      </c>
      <c r="U22" s="17">
        <f t="shared" si="5"/>
        <v>7081.8807652557025</v>
      </c>
      <c r="V22" s="17"/>
      <c r="W22" s="17">
        <f t="shared" si="6"/>
        <v>877502.8380867346</v>
      </c>
      <c r="X22" s="17">
        <f t="shared" si="7"/>
        <v>7226.408944138471</v>
      </c>
      <c r="Z22" s="17"/>
      <c r="AA22" s="17"/>
      <c r="AB22" s="17"/>
      <c r="AC22" s="40">
        <f t="shared" si="8"/>
        <v>0.8931031472642468</v>
      </c>
      <c r="AD22">
        <f t="shared" si="9"/>
        <v>923375.992</v>
      </c>
      <c r="AE22" s="41">
        <f t="shared" si="10"/>
        <v>0.9503201790920449</v>
      </c>
      <c r="AG22" s="17">
        <v>903560.63</v>
      </c>
      <c r="AH22" s="17">
        <f t="shared" si="11"/>
        <v>7441</v>
      </c>
    </row>
    <row r="23" spans="1:34" ht="15">
      <c r="A23" s="5">
        <v>18</v>
      </c>
      <c r="B23" s="5" t="s">
        <v>28</v>
      </c>
      <c r="C23" s="22">
        <v>901</v>
      </c>
      <c r="D23" s="22">
        <v>9</v>
      </c>
      <c r="E23" s="4" t="s">
        <v>29</v>
      </c>
      <c r="F23" s="5">
        <v>2.9</v>
      </c>
      <c r="G23" s="23">
        <v>121.43</v>
      </c>
      <c r="H23" s="23">
        <v>26.29</v>
      </c>
      <c r="I23" s="23">
        <v>95.14</v>
      </c>
      <c r="J23" s="30">
        <f t="shared" si="0"/>
        <v>8758.725191468335</v>
      </c>
      <c r="K23" s="30">
        <f t="shared" si="1"/>
        <v>11179.020391002732</v>
      </c>
      <c r="L23" s="31">
        <v>1063572</v>
      </c>
      <c r="M23" s="3"/>
      <c r="N23" s="14" t="s">
        <v>30</v>
      </c>
      <c r="O23" s="2"/>
      <c r="Q23" s="17">
        <f t="shared" si="2"/>
        <v>1004969.1828</v>
      </c>
      <c r="R23" s="17">
        <f t="shared" si="3"/>
        <v>8276.11943341843</v>
      </c>
      <c r="S23" s="17"/>
      <c r="T23" s="17">
        <f t="shared" si="4"/>
        <v>854223.8053799999</v>
      </c>
      <c r="U23" s="17">
        <f t="shared" si="5"/>
        <v>7034.7015184056645</v>
      </c>
      <c r="V23" s="17"/>
      <c r="W23" s="17">
        <f t="shared" si="6"/>
        <v>871656.9442653061</v>
      </c>
      <c r="X23" s="17">
        <f t="shared" si="7"/>
        <v>7178.266855515985</v>
      </c>
      <c r="Z23" s="17"/>
      <c r="AA23" s="17"/>
      <c r="AB23" s="17"/>
      <c r="AC23" s="40">
        <f t="shared" si="8"/>
        <v>0.8930513943715728</v>
      </c>
      <c r="AD23">
        <f t="shared" si="9"/>
        <v>917224.4928</v>
      </c>
      <c r="AE23" s="41">
        <f t="shared" si="10"/>
        <v>0.9503201790920449</v>
      </c>
      <c r="AG23" s="17">
        <v>897489.13</v>
      </c>
      <c r="AH23" s="17">
        <f t="shared" si="11"/>
        <v>7391</v>
      </c>
    </row>
    <row r="24" spans="1:34" ht="15">
      <c r="A24" s="5">
        <v>19</v>
      </c>
      <c r="B24" s="5" t="s">
        <v>28</v>
      </c>
      <c r="C24" s="22">
        <v>801</v>
      </c>
      <c r="D24" s="22">
        <v>8</v>
      </c>
      <c r="E24" s="4" t="s">
        <v>29</v>
      </c>
      <c r="F24" s="5">
        <v>2.9</v>
      </c>
      <c r="G24" s="23">
        <v>121.43</v>
      </c>
      <c r="H24" s="23">
        <v>26.29</v>
      </c>
      <c r="I24" s="23">
        <v>95.14</v>
      </c>
      <c r="J24" s="30">
        <f t="shared" si="0"/>
        <v>8699.991764802766</v>
      </c>
      <c r="K24" s="30">
        <f t="shared" si="1"/>
        <v>11104.057178894262</v>
      </c>
      <c r="L24" s="31">
        <v>1056440</v>
      </c>
      <c r="M24" s="3"/>
      <c r="N24" s="14" t="s">
        <v>30</v>
      </c>
      <c r="O24" s="2"/>
      <c r="Q24" s="17">
        <f t="shared" si="2"/>
        <v>998230.156</v>
      </c>
      <c r="R24" s="17">
        <f t="shared" si="3"/>
        <v>8220.622218562134</v>
      </c>
      <c r="S24" s="17"/>
      <c r="T24" s="17">
        <f t="shared" si="4"/>
        <v>848495.6325999999</v>
      </c>
      <c r="U24" s="17">
        <f t="shared" si="5"/>
        <v>6987.528885777813</v>
      </c>
      <c r="V24" s="17"/>
      <c r="W24" s="17">
        <f t="shared" si="6"/>
        <v>865811.8699999999</v>
      </c>
      <c r="X24" s="17">
        <f t="shared" si="7"/>
        <v>7130.131516099809</v>
      </c>
      <c r="Z24" s="17"/>
      <c r="AA24" s="17"/>
      <c r="AB24" s="17"/>
      <c r="AC24" s="40">
        <f t="shared" si="8"/>
        <v>0.8929980973245614</v>
      </c>
      <c r="AD24">
        <f t="shared" si="9"/>
        <v>911073.8559999999</v>
      </c>
      <c r="AE24" s="41">
        <f t="shared" si="10"/>
        <v>0.9503201790920449</v>
      </c>
      <c r="AG24" s="17">
        <v>891417.63</v>
      </c>
      <c r="AH24" s="17">
        <f t="shared" si="11"/>
        <v>7341</v>
      </c>
    </row>
    <row r="25" spans="1:34" ht="15">
      <c r="A25" s="5">
        <v>20</v>
      </c>
      <c r="B25" s="5" t="s">
        <v>28</v>
      </c>
      <c r="C25" s="22">
        <v>701</v>
      </c>
      <c r="D25" s="22">
        <v>7</v>
      </c>
      <c r="E25" s="4" t="s">
        <v>29</v>
      </c>
      <c r="F25" s="5">
        <v>2.9</v>
      </c>
      <c r="G25" s="23">
        <v>121.43</v>
      </c>
      <c r="H25" s="23">
        <v>26.29</v>
      </c>
      <c r="I25" s="23">
        <v>95.14</v>
      </c>
      <c r="J25" s="30">
        <f t="shared" si="0"/>
        <v>8641.250102939965</v>
      </c>
      <c r="K25" s="30">
        <f t="shared" si="1"/>
        <v>11029.083455959639</v>
      </c>
      <c r="L25" s="31">
        <v>1049307</v>
      </c>
      <c r="M25" s="3"/>
      <c r="N25" s="14" t="s">
        <v>30</v>
      </c>
      <c r="O25" s="2"/>
      <c r="Q25" s="17">
        <f t="shared" si="2"/>
        <v>991490.1843</v>
      </c>
      <c r="R25" s="17">
        <f t="shared" si="3"/>
        <v>8165.1172222679725</v>
      </c>
      <c r="S25" s="17"/>
      <c r="T25" s="17">
        <f t="shared" si="4"/>
        <v>842766.6566549999</v>
      </c>
      <c r="U25" s="17">
        <f t="shared" si="5"/>
        <v>6940.349638927776</v>
      </c>
      <c r="V25" s="17"/>
      <c r="W25" s="17">
        <f t="shared" si="6"/>
        <v>859965.9761785713</v>
      </c>
      <c r="X25" s="17">
        <f t="shared" si="7"/>
        <v>7081.989427477322</v>
      </c>
      <c r="Z25" s="17"/>
      <c r="AA25" s="17"/>
      <c r="AB25" s="17"/>
      <c r="AC25" s="40">
        <f t="shared" si="8"/>
        <v>0.8929449267569517</v>
      </c>
      <c r="AD25">
        <f t="shared" si="9"/>
        <v>904922.3568</v>
      </c>
      <c r="AE25" s="41">
        <f t="shared" si="10"/>
        <v>0.9503201790920449</v>
      </c>
      <c r="AG25" s="17">
        <v>885346.13</v>
      </c>
      <c r="AH25" s="17">
        <f t="shared" si="11"/>
        <v>7291</v>
      </c>
    </row>
    <row r="26" spans="1:34" ht="15">
      <c r="A26" s="5">
        <v>21</v>
      </c>
      <c r="B26" s="5" t="s">
        <v>28</v>
      </c>
      <c r="C26" s="22">
        <v>601</v>
      </c>
      <c r="D26" s="22">
        <v>6</v>
      </c>
      <c r="E26" s="4" t="s">
        <v>29</v>
      </c>
      <c r="F26" s="5">
        <v>2.9</v>
      </c>
      <c r="G26" s="23">
        <v>121.43</v>
      </c>
      <c r="H26" s="23">
        <v>26.29</v>
      </c>
      <c r="I26" s="23">
        <v>95.14</v>
      </c>
      <c r="J26" s="30">
        <f t="shared" si="0"/>
        <v>8582.508441077163</v>
      </c>
      <c r="K26" s="30">
        <f t="shared" si="1"/>
        <v>10954.109733025016</v>
      </c>
      <c r="L26" s="31">
        <v>1042174</v>
      </c>
      <c r="M26" s="3"/>
      <c r="N26" s="14" t="s">
        <v>30</v>
      </c>
      <c r="O26" s="2"/>
      <c r="Q26" s="17">
        <f t="shared" si="2"/>
        <v>984750.2126</v>
      </c>
      <c r="R26" s="17">
        <f t="shared" si="3"/>
        <v>8109.612225973811</v>
      </c>
      <c r="S26" s="17"/>
      <c r="T26" s="17">
        <f t="shared" si="4"/>
        <v>837037.68071</v>
      </c>
      <c r="U26" s="17">
        <f t="shared" si="5"/>
        <v>6893.17039207774</v>
      </c>
      <c r="V26" s="17"/>
      <c r="W26" s="17">
        <f t="shared" si="6"/>
        <v>854120.0823571428</v>
      </c>
      <c r="X26" s="17">
        <f t="shared" si="7"/>
        <v>7033.847338854836</v>
      </c>
      <c r="Z26" s="17"/>
      <c r="AA26" s="17"/>
      <c r="AB26" s="17"/>
      <c r="AC26" s="40">
        <f t="shared" si="8"/>
        <v>0.8928910283537623</v>
      </c>
      <c r="AD26">
        <f t="shared" si="9"/>
        <v>898770.8576</v>
      </c>
      <c r="AE26" s="41">
        <f t="shared" si="10"/>
        <v>0.9503201790920449</v>
      </c>
      <c r="AG26" s="17">
        <v>879274.63</v>
      </c>
      <c r="AH26" s="17">
        <f t="shared" si="11"/>
        <v>7241</v>
      </c>
    </row>
    <row r="27" spans="1:34" ht="15">
      <c r="A27" s="5">
        <v>22</v>
      </c>
      <c r="B27" s="5" t="s">
        <v>28</v>
      </c>
      <c r="C27" s="22">
        <v>501</v>
      </c>
      <c r="D27" s="22">
        <v>5</v>
      </c>
      <c r="E27" s="4" t="s">
        <v>29</v>
      </c>
      <c r="F27" s="5">
        <v>2.9</v>
      </c>
      <c r="G27" s="23">
        <v>121.43</v>
      </c>
      <c r="H27" s="23">
        <v>26.29</v>
      </c>
      <c r="I27" s="23">
        <v>95.14</v>
      </c>
      <c r="J27" s="30">
        <f t="shared" si="0"/>
        <v>8523.766779214362</v>
      </c>
      <c r="K27" s="30">
        <f t="shared" si="1"/>
        <v>10879.136010090393</v>
      </c>
      <c r="L27" s="31">
        <v>1035041</v>
      </c>
      <c r="M27" s="3"/>
      <c r="N27" s="14" t="s">
        <v>30</v>
      </c>
      <c r="O27" s="2"/>
      <c r="Q27" s="17">
        <f t="shared" si="2"/>
        <v>978010.2409</v>
      </c>
      <c r="R27" s="17">
        <f t="shared" si="3"/>
        <v>8054.10722967965</v>
      </c>
      <c r="S27" s="17"/>
      <c r="T27" s="17">
        <f t="shared" si="4"/>
        <v>831308.7047649999</v>
      </c>
      <c r="U27" s="17">
        <f t="shared" si="5"/>
        <v>6845.991145227702</v>
      </c>
      <c r="V27" s="17"/>
      <c r="W27" s="17">
        <f t="shared" si="6"/>
        <v>848274.1885357142</v>
      </c>
      <c r="X27" s="17">
        <f t="shared" si="7"/>
        <v>6985.705250232349</v>
      </c>
      <c r="Z27" s="17"/>
      <c r="AA27" s="17"/>
      <c r="AB27" s="17"/>
      <c r="AC27" s="40">
        <f t="shared" si="8"/>
        <v>0.8928363870673248</v>
      </c>
      <c r="AD27">
        <f t="shared" si="9"/>
        <v>892619.3583999999</v>
      </c>
      <c r="AE27" s="41">
        <f t="shared" si="10"/>
        <v>0.9503201790920449</v>
      </c>
      <c r="AG27" s="17">
        <v>873203.13</v>
      </c>
      <c r="AH27" s="17">
        <f t="shared" si="11"/>
        <v>7191</v>
      </c>
    </row>
    <row r="28" spans="1:34" ht="15">
      <c r="A28" s="5">
        <v>23</v>
      </c>
      <c r="B28" s="5" t="s">
        <v>28</v>
      </c>
      <c r="C28" s="22">
        <v>401</v>
      </c>
      <c r="D28" s="22">
        <v>4</v>
      </c>
      <c r="E28" s="4" t="s">
        <v>29</v>
      </c>
      <c r="F28" s="5">
        <v>2.9</v>
      </c>
      <c r="G28" s="23">
        <v>121.43</v>
      </c>
      <c r="H28" s="23">
        <v>26.29</v>
      </c>
      <c r="I28" s="23">
        <v>95.14</v>
      </c>
      <c r="J28" s="30">
        <f t="shared" si="0"/>
        <v>8347.558264020423</v>
      </c>
      <c r="K28" s="30">
        <f t="shared" si="1"/>
        <v>10654.235862938827</v>
      </c>
      <c r="L28" s="31">
        <v>1013644</v>
      </c>
      <c r="M28" s="3"/>
      <c r="N28" s="14" t="s">
        <v>30</v>
      </c>
      <c r="O28" s="2"/>
      <c r="Q28" s="17">
        <f t="shared" si="2"/>
        <v>957792.2156</v>
      </c>
      <c r="R28" s="17">
        <f t="shared" si="3"/>
        <v>7887.607803672898</v>
      </c>
      <c r="S28" s="17"/>
      <c r="T28" s="17">
        <f t="shared" si="4"/>
        <v>814123.38326</v>
      </c>
      <c r="U28" s="17">
        <f t="shared" si="5"/>
        <v>6704.466633121963</v>
      </c>
      <c r="V28" s="17"/>
      <c r="W28" s="17">
        <f t="shared" si="6"/>
        <v>830738.1461836735</v>
      </c>
      <c r="X28" s="17">
        <f t="shared" si="7"/>
        <v>6841.292482777513</v>
      </c>
      <c r="Z28" s="17"/>
      <c r="AA28" s="17"/>
      <c r="AB28" s="17"/>
      <c r="AC28" s="40">
        <f t="shared" si="8"/>
        <v>0.8926660877739545</v>
      </c>
      <c r="AD28">
        <f t="shared" si="9"/>
        <v>874166.5856</v>
      </c>
      <c r="AE28" s="41">
        <f t="shared" si="10"/>
        <v>0.950320179092045</v>
      </c>
      <c r="AG28" s="17">
        <v>854988.63</v>
      </c>
      <c r="AH28" s="17">
        <f t="shared" si="11"/>
        <v>7041</v>
      </c>
    </row>
    <row r="29" spans="1:34" ht="15">
      <c r="A29" s="5">
        <v>24</v>
      </c>
      <c r="B29" s="5" t="s">
        <v>28</v>
      </c>
      <c r="C29" s="22">
        <v>301</v>
      </c>
      <c r="D29" s="22">
        <v>3</v>
      </c>
      <c r="E29" s="4" t="s">
        <v>29</v>
      </c>
      <c r="F29" s="5">
        <v>2.9</v>
      </c>
      <c r="G29" s="23">
        <v>121.43</v>
      </c>
      <c r="H29" s="23">
        <v>26.29</v>
      </c>
      <c r="I29" s="23">
        <v>95.14</v>
      </c>
      <c r="J29" s="30">
        <f t="shared" si="0"/>
        <v>8465.033352548793</v>
      </c>
      <c r="K29" s="30">
        <f t="shared" si="1"/>
        <v>10804.17279798192</v>
      </c>
      <c r="L29" s="31">
        <v>1027909</v>
      </c>
      <c r="M29" s="3"/>
      <c r="N29" s="14" t="s">
        <v>30</v>
      </c>
      <c r="O29" s="2"/>
      <c r="Q29" s="17">
        <f t="shared" si="2"/>
        <v>971271.2141</v>
      </c>
      <c r="R29" s="17">
        <f t="shared" si="3"/>
        <v>7998.6100148233545</v>
      </c>
      <c r="S29" s="17"/>
      <c r="T29" s="17">
        <f t="shared" si="4"/>
        <v>825580.531985</v>
      </c>
      <c r="U29" s="17">
        <f t="shared" si="5"/>
        <v>6798.818512599852</v>
      </c>
      <c r="V29" s="17"/>
      <c r="W29" s="17">
        <f t="shared" si="6"/>
        <v>842429.1142704082</v>
      </c>
      <c r="X29" s="17">
        <f t="shared" si="7"/>
        <v>6937.569910816175</v>
      </c>
      <c r="Z29" s="17"/>
      <c r="AA29" s="17"/>
      <c r="AB29" s="17"/>
      <c r="AC29" s="40">
        <f t="shared" si="8"/>
        <v>0.8927801188914078</v>
      </c>
      <c r="AD29">
        <f t="shared" si="9"/>
        <v>886468.7215999999</v>
      </c>
      <c r="AE29" s="41">
        <f t="shared" si="10"/>
        <v>0.950320179092045</v>
      </c>
      <c r="AG29" s="17">
        <v>867131.63</v>
      </c>
      <c r="AH29" s="17">
        <f t="shared" si="11"/>
        <v>7141</v>
      </c>
    </row>
    <row r="30" spans="1:34" ht="15">
      <c r="A30" s="5">
        <v>25</v>
      </c>
      <c r="B30" s="5" t="s">
        <v>28</v>
      </c>
      <c r="C30" s="22">
        <v>201</v>
      </c>
      <c r="D30" s="22">
        <v>2</v>
      </c>
      <c r="E30" s="4" t="s">
        <v>29</v>
      </c>
      <c r="F30" s="5">
        <v>2.9</v>
      </c>
      <c r="G30" s="23">
        <v>121.43</v>
      </c>
      <c r="H30" s="23">
        <v>26.29</v>
      </c>
      <c r="I30" s="23">
        <v>95.14</v>
      </c>
      <c r="J30" s="30">
        <f t="shared" si="0"/>
        <v>8347.558264020423</v>
      </c>
      <c r="K30" s="30">
        <f t="shared" si="1"/>
        <v>10654.235862938827</v>
      </c>
      <c r="L30" s="31">
        <v>1013644</v>
      </c>
      <c r="M30" s="3"/>
      <c r="N30" s="14" t="s">
        <v>30</v>
      </c>
      <c r="O30" s="2"/>
      <c r="Q30" s="17">
        <f t="shared" si="2"/>
        <v>957792.2156</v>
      </c>
      <c r="R30" s="17">
        <f t="shared" si="3"/>
        <v>7887.607803672898</v>
      </c>
      <c r="S30" s="17"/>
      <c r="T30" s="17">
        <f t="shared" si="4"/>
        <v>814123.38326</v>
      </c>
      <c r="U30" s="17">
        <f t="shared" si="5"/>
        <v>6704.466633121963</v>
      </c>
      <c r="V30" s="17"/>
      <c r="W30" s="17">
        <f t="shared" si="6"/>
        <v>830738.1461836735</v>
      </c>
      <c r="X30" s="17">
        <f t="shared" si="7"/>
        <v>6841.292482777513</v>
      </c>
      <c r="Z30" s="17"/>
      <c r="AA30" s="17"/>
      <c r="AB30" s="17"/>
      <c r="AC30" s="40">
        <f t="shared" si="8"/>
        <v>0.8926660877739545</v>
      </c>
      <c r="AD30">
        <f t="shared" si="9"/>
        <v>874166.5856</v>
      </c>
      <c r="AE30" s="41">
        <f t="shared" si="10"/>
        <v>0.950320179092045</v>
      </c>
      <c r="AG30" s="17">
        <v>854988.63</v>
      </c>
      <c r="AH30" s="17">
        <f t="shared" si="11"/>
        <v>7041</v>
      </c>
    </row>
    <row r="31" spans="1:34" ht="15">
      <c r="A31" s="5">
        <v>26</v>
      </c>
      <c r="B31" s="5" t="s">
        <v>28</v>
      </c>
      <c r="C31" s="22">
        <v>2702</v>
      </c>
      <c r="D31" s="22">
        <v>27</v>
      </c>
      <c r="E31" s="4" t="s">
        <v>31</v>
      </c>
      <c r="F31" s="5">
        <v>2.9</v>
      </c>
      <c r="G31" s="23">
        <v>96.4</v>
      </c>
      <c r="H31" s="23">
        <v>20.87</v>
      </c>
      <c r="I31" s="23">
        <v>75.53</v>
      </c>
      <c r="J31" s="30">
        <f t="shared" si="0"/>
        <v>8884.149377593361</v>
      </c>
      <c r="K31" s="30">
        <f t="shared" si="1"/>
        <v>11338.964649808024</v>
      </c>
      <c r="L31" s="31">
        <v>856432</v>
      </c>
      <c r="M31" s="3"/>
      <c r="N31" s="14" t="s">
        <v>30</v>
      </c>
      <c r="O31" s="2"/>
      <c r="Q31" s="17">
        <f t="shared" si="2"/>
        <v>809242.5967999999</v>
      </c>
      <c r="R31" s="17">
        <f t="shared" si="3"/>
        <v>8394.632746887966</v>
      </c>
      <c r="S31" s="17"/>
      <c r="T31" s="17">
        <f t="shared" si="4"/>
        <v>687856.20728</v>
      </c>
      <c r="U31" s="17">
        <f t="shared" si="5"/>
        <v>7135.437834854771</v>
      </c>
      <c r="V31" s="17"/>
      <c r="W31" s="17">
        <f t="shared" si="6"/>
        <v>701894.0890612245</v>
      </c>
      <c r="X31" s="17">
        <f t="shared" si="7"/>
        <v>7281.05901515793</v>
      </c>
      <c r="Z31" s="17"/>
      <c r="AA31" s="17"/>
      <c r="AB31" s="17"/>
      <c r="AC31" s="40">
        <f t="shared" si="8"/>
        <v>0.8911646555084062</v>
      </c>
      <c r="AD31">
        <f t="shared" si="9"/>
        <v>738586.9568</v>
      </c>
      <c r="AE31" s="41">
        <f t="shared" si="10"/>
        <v>0.9503201790920449</v>
      </c>
      <c r="AG31" s="17">
        <v>721168.4</v>
      </c>
      <c r="AH31" s="17">
        <f t="shared" si="11"/>
        <v>7481</v>
      </c>
    </row>
    <row r="32" spans="1:34" ht="15">
      <c r="A32" s="5">
        <v>27</v>
      </c>
      <c r="B32" s="5" t="s">
        <v>28</v>
      </c>
      <c r="C32" s="22">
        <v>2502</v>
      </c>
      <c r="D32" s="22">
        <v>25</v>
      </c>
      <c r="E32" s="4" t="s">
        <v>31</v>
      </c>
      <c r="F32" s="5">
        <v>2.9</v>
      </c>
      <c r="G32" s="23">
        <v>96.4</v>
      </c>
      <c r="H32" s="23">
        <v>20.87</v>
      </c>
      <c r="I32" s="23">
        <v>75.53</v>
      </c>
      <c r="J32" s="30">
        <f t="shared" si="0"/>
        <v>9177.842323651452</v>
      </c>
      <c r="K32" s="30">
        <f t="shared" si="1"/>
        <v>11713.809082483782</v>
      </c>
      <c r="L32" s="31">
        <v>884744</v>
      </c>
      <c r="M32" s="3"/>
      <c r="N32" s="14" t="s">
        <v>30</v>
      </c>
      <c r="O32" s="2"/>
      <c r="Q32" s="17">
        <f t="shared" si="2"/>
        <v>835994.6056</v>
      </c>
      <c r="R32" s="17">
        <f t="shared" si="3"/>
        <v>8672.143211618257</v>
      </c>
      <c r="S32" s="17"/>
      <c r="T32" s="17">
        <f t="shared" si="4"/>
        <v>710595.41476</v>
      </c>
      <c r="U32" s="17">
        <f t="shared" si="5"/>
        <v>7371.321729875518</v>
      </c>
      <c r="V32" s="17"/>
      <c r="W32" s="17">
        <f t="shared" si="6"/>
        <v>725097.362</v>
      </c>
      <c r="X32" s="17">
        <f t="shared" si="7"/>
        <v>7521.756867219916</v>
      </c>
      <c r="Z32" s="17"/>
      <c r="AA32" s="17"/>
      <c r="AB32" s="17"/>
      <c r="AC32" s="40">
        <f t="shared" si="8"/>
        <v>0.8914751303510086</v>
      </c>
      <c r="AD32">
        <f t="shared" si="9"/>
        <v>763003.2256</v>
      </c>
      <c r="AE32" s="41">
        <f t="shared" si="10"/>
        <v>0.9503201790920449</v>
      </c>
      <c r="AG32" s="17">
        <v>745268.4</v>
      </c>
      <c r="AH32" s="17">
        <f t="shared" si="11"/>
        <v>7731</v>
      </c>
    </row>
    <row r="33" spans="1:34" ht="15">
      <c r="A33" s="5">
        <v>28</v>
      </c>
      <c r="B33" s="5" t="s">
        <v>28</v>
      </c>
      <c r="C33" s="22">
        <v>2402</v>
      </c>
      <c r="D33" s="22">
        <v>24</v>
      </c>
      <c r="E33" s="4" t="s">
        <v>31</v>
      </c>
      <c r="F33" s="5">
        <v>2.9</v>
      </c>
      <c r="G33" s="23">
        <v>96.4</v>
      </c>
      <c r="H33" s="23">
        <v>20.87</v>
      </c>
      <c r="I33" s="23">
        <v>75.53</v>
      </c>
      <c r="J33" s="30">
        <f t="shared" si="0"/>
        <v>9060.373443983402</v>
      </c>
      <c r="K33" s="30">
        <f t="shared" si="1"/>
        <v>11563.881901231298</v>
      </c>
      <c r="L33" s="31">
        <v>873420</v>
      </c>
      <c r="M33" s="3"/>
      <c r="N33" s="14" t="s">
        <v>30</v>
      </c>
      <c r="O33" s="2"/>
      <c r="Q33" s="17">
        <f t="shared" si="2"/>
        <v>825294.558</v>
      </c>
      <c r="R33" s="17">
        <f t="shared" si="3"/>
        <v>8561.146867219915</v>
      </c>
      <c r="S33" s="17"/>
      <c r="T33" s="17">
        <f t="shared" si="4"/>
        <v>701500.3742999999</v>
      </c>
      <c r="U33" s="17">
        <f t="shared" si="5"/>
        <v>7276.974837136928</v>
      </c>
      <c r="V33" s="17"/>
      <c r="W33" s="17">
        <f t="shared" si="6"/>
        <v>715816.7084693877</v>
      </c>
      <c r="X33" s="17">
        <f t="shared" si="7"/>
        <v>7425.484527690744</v>
      </c>
      <c r="Z33" s="17"/>
      <c r="AA33" s="17"/>
      <c r="AB33" s="17"/>
      <c r="AC33" s="40">
        <f t="shared" si="8"/>
        <v>0.891352539368132</v>
      </c>
      <c r="AD33">
        <f t="shared" si="9"/>
        <v>753237.4079999999</v>
      </c>
      <c r="AE33" s="41">
        <f t="shared" si="10"/>
        <v>0.950320179092045</v>
      </c>
      <c r="AG33" s="17">
        <v>735628.4</v>
      </c>
      <c r="AH33" s="17">
        <f t="shared" si="11"/>
        <v>7631</v>
      </c>
    </row>
    <row r="34" spans="1:34" ht="15">
      <c r="A34" s="5">
        <v>29</v>
      </c>
      <c r="B34" s="5" t="s">
        <v>28</v>
      </c>
      <c r="C34" s="22">
        <v>2302</v>
      </c>
      <c r="D34" s="22">
        <v>23</v>
      </c>
      <c r="E34" s="4" t="s">
        <v>31</v>
      </c>
      <c r="F34" s="5">
        <v>2.9</v>
      </c>
      <c r="G34" s="23">
        <v>96.4</v>
      </c>
      <c r="H34" s="23">
        <v>20.87</v>
      </c>
      <c r="I34" s="23">
        <v>75.53</v>
      </c>
      <c r="J34" s="30">
        <f t="shared" si="0"/>
        <v>9177.842323651452</v>
      </c>
      <c r="K34" s="30">
        <f t="shared" si="1"/>
        <v>11713.809082483782</v>
      </c>
      <c r="L34" s="31">
        <v>884744</v>
      </c>
      <c r="M34" s="3"/>
      <c r="N34" s="14" t="s">
        <v>30</v>
      </c>
      <c r="O34" s="2"/>
      <c r="Q34" s="17">
        <f t="shared" si="2"/>
        <v>835994.6056</v>
      </c>
      <c r="R34" s="17">
        <f t="shared" si="3"/>
        <v>8672.143211618257</v>
      </c>
      <c r="S34" s="17"/>
      <c r="T34" s="17">
        <f t="shared" si="4"/>
        <v>710595.41476</v>
      </c>
      <c r="U34" s="17">
        <f t="shared" si="5"/>
        <v>7371.321729875518</v>
      </c>
      <c r="V34" s="17"/>
      <c r="W34" s="17">
        <f t="shared" si="6"/>
        <v>725097.362</v>
      </c>
      <c r="X34" s="17">
        <f t="shared" si="7"/>
        <v>7521.756867219916</v>
      </c>
      <c r="Z34" s="17"/>
      <c r="AA34" s="17"/>
      <c r="AB34" s="17"/>
      <c r="AC34" s="40">
        <f t="shared" si="8"/>
        <v>0.8914751303510086</v>
      </c>
      <c r="AD34">
        <f t="shared" si="9"/>
        <v>763003.2256</v>
      </c>
      <c r="AE34" s="41">
        <f t="shared" si="10"/>
        <v>0.9503201790920449</v>
      </c>
      <c r="AG34" s="17">
        <v>745268.4</v>
      </c>
      <c r="AH34" s="17">
        <f t="shared" si="11"/>
        <v>7731</v>
      </c>
    </row>
    <row r="35" spans="1:34" ht="15">
      <c r="A35" s="5">
        <v>30</v>
      </c>
      <c r="B35" s="5" t="s">
        <v>28</v>
      </c>
      <c r="C35" s="22">
        <v>2202</v>
      </c>
      <c r="D35" s="22">
        <v>22</v>
      </c>
      <c r="E35" s="4" t="s">
        <v>31</v>
      </c>
      <c r="F35" s="5">
        <v>2.9</v>
      </c>
      <c r="G35" s="23">
        <v>96.4</v>
      </c>
      <c r="H35" s="23">
        <v>20.87</v>
      </c>
      <c r="I35" s="23">
        <v>75.53</v>
      </c>
      <c r="J35" s="30">
        <f t="shared" si="0"/>
        <v>9177.842323651452</v>
      </c>
      <c r="K35" s="30">
        <f t="shared" si="1"/>
        <v>11713.809082483782</v>
      </c>
      <c r="L35" s="31">
        <v>884744</v>
      </c>
      <c r="M35" s="3"/>
      <c r="N35" s="14" t="s">
        <v>30</v>
      </c>
      <c r="O35" s="2"/>
      <c r="Q35" s="17">
        <f t="shared" si="2"/>
        <v>835994.6056</v>
      </c>
      <c r="R35" s="17">
        <f t="shared" si="3"/>
        <v>8672.143211618257</v>
      </c>
      <c r="S35" s="17"/>
      <c r="T35" s="17">
        <f t="shared" si="4"/>
        <v>710595.41476</v>
      </c>
      <c r="U35" s="17">
        <f t="shared" si="5"/>
        <v>7371.321729875518</v>
      </c>
      <c r="V35" s="17"/>
      <c r="W35" s="17">
        <f t="shared" si="6"/>
        <v>725097.362</v>
      </c>
      <c r="X35" s="17">
        <f t="shared" si="7"/>
        <v>7521.756867219916</v>
      </c>
      <c r="Z35" s="17"/>
      <c r="AA35" s="17"/>
      <c r="AB35" s="17"/>
      <c r="AC35" s="40">
        <f t="shared" si="8"/>
        <v>0.8914751303510086</v>
      </c>
      <c r="AD35">
        <f t="shared" si="9"/>
        <v>763003.2256</v>
      </c>
      <c r="AE35" s="41">
        <f t="shared" si="10"/>
        <v>0.9503201790920449</v>
      </c>
      <c r="AG35" s="17">
        <v>745268.4</v>
      </c>
      <c r="AH35" s="17">
        <f t="shared" si="11"/>
        <v>7731</v>
      </c>
    </row>
    <row r="36" spans="1:34" ht="15">
      <c r="A36" s="5">
        <v>31</v>
      </c>
      <c r="B36" s="5" t="s">
        <v>28</v>
      </c>
      <c r="C36" s="22">
        <v>2102</v>
      </c>
      <c r="D36" s="22">
        <v>21</v>
      </c>
      <c r="E36" s="4" t="s">
        <v>31</v>
      </c>
      <c r="F36" s="5">
        <v>2.9</v>
      </c>
      <c r="G36" s="23">
        <v>96.4</v>
      </c>
      <c r="H36" s="23">
        <v>20.87</v>
      </c>
      <c r="I36" s="23">
        <v>75.53</v>
      </c>
      <c r="J36" s="30">
        <f t="shared" si="0"/>
        <v>9177.842323651452</v>
      </c>
      <c r="K36" s="30">
        <f t="shared" si="1"/>
        <v>11713.809082483782</v>
      </c>
      <c r="L36" s="31">
        <v>884744</v>
      </c>
      <c r="M36" s="3"/>
      <c r="N36" s="14" t="s">
        <v>30</v>
      </c>
      <c r="O36" s="2"/>
      <c r="Q36" s="17">
        <f t="shared" si="2"/>
        <v>835994.6056</v>
      </c>
      <c r="R36" s="17">
        <f t="shared" si="3"/>
        <v>8672.143211618257</v>
      </c>
      <c r="S36" s="17"/>
      <c r="T36" s="17">
        <f t="shared" si="4"/>
        <v>710595.41476</v>
      </c>
      <c r="U36" s="17">
        <f t="shared" si="5"/>
        <v>7371.321729875518</v>
      </c>
      <c r="V36" s="17"/>
      <c r="W36" s="17">
        <f t="shared" si="6"/>
        <v>725097.362</v>
      </c>
      <c r="X36" s="17">
        <f t="shared" si="7"/>
        <v>7521.756867219916</v>
      </c>
      <c r="Z36" s="17"/>
      <c r="AA36" s="17"/>
      <c r="AB36" s="17"/>
      <c r="AC36" s="40">
        <f t="shared" si="8"/>
        <v>0.8914751303510086</v>
      </c>
      <c r="AD36">
        <f t="shared" si="9"/>
        <v>763003.2256</v>
      </c>
      <c r="AE36" s="41">
        <f t="shared" si="10"/>
        <v>0.9503201790920449</v>
      </c>
      <c r="AG36" s="17">
        <v>745268.4</v>
      </c>
      <c r="AH36" s="17">
        <f t="shared" si="11"/>
        <v>7731</v>
      </c>
    </row>
    <row r="37" spans="1:34" ht="15">
      <c r="A37" s="5">
        <v>32</v>
      </c>
      <c r="B37" s="5" t="s">
        <v>28</v>
      </c>
      <c r="C37" s="22">
        <v>2002</v>
      </c>
      <c r="D37" s="22">
        <v>20</v>
      </c>
      <c r="E37" s="4" t="s">
        <v>31</v>
      </c>
      <c r="F37" s="5">
        <v>2.9</v>
      </c>
      <c r="G37" s="23">
        <v>96.4</v>
      </c>
      <c r="H37" s="23">
        <v>20.87</v>
      </c>
      <c r="I37" s="23">
        <v>75.53</v>
      </c>
      <c r="J37" s="30">
        <f t="shared" si="0"/>
        <v>9177.842323651452</v>
      </c>
      <c r="K37" s="30">
        <f t="shared" si="1"/>
        <v>11713.809082483782</v>
      </c>
      <c r="L37" s="31">
        <v>884744</v>
      </c>
      <c r="M37" s="3"/>
      <c r="N37" s="14" t="s">
        <v>30</v>
      </c>
      <c r="O37" s="2"/>
      <c r="Q37" s="17">
        <f t="shared" si="2"/>
        <v>835994.6056</v>
      </c>
      <c r="R37" s="17">
        <f t="shared" si="3"/>
        <v>8672.143211618257</v>
      </c>
      <c r="S37" s="17"/>
      <c r="T37" s="17">
        <f t="shared" si="4"/>
        <v>710595.41476</v>
      </c>
      <c r="U37" s="17">
        <f t="shared" si="5"/>
        <v>7371.321729875518</v>
      </c>
      <c r="V37" s="17"/>
      <c r="W37" s="17">
        <f t="shared" si="6"/>
        <v>725097.362</v>
      </c>
      <c r="X37" s="17">
        <f t="shared" si="7"/>
        <v>7521.756867219916</v>
      </c>
      <c r="Z37" s="17"/>
      <c r="AA37" s="17"/>
      <c r="AB37" s="17"/>
      <c r="AC37" s="40">
        <f t="shared" si="8"/>
        <v>0.8914751303510086</v>
      </c>
      <c r="AD37">
        <f t="shared" si="9"/>
        <v>763003.2256</v>
      </c>
      <c r="AE37" s="41">
        <f t="shared" si="10"/>
        <v>0.9503201790920449</v>
      </c>
      <c r="AG37" s="17">
        <v>745268.4</v>
      </c>
      <c r="AH37" s="17">
        <f t="shared" si="11"/>
        <v>7731</v>
      </c>
    </row>
    <row r="38" spans="1:34" ht="15">
      <c r="A38" s="5">
        <v>33</v>
      </c>
      <c r="B38" s="5" t="s">
        <v>28</v>
      </c>
      <c r="C38" s="22">
        <v>1902</v>
      </c>
      <c r="D38" s="22">
        <v>19</v>
      </c>
      <c r="E38" s="4" t="s">
        <v>31</v>
      </c>
      <c r="F38" s="5">
        <v>2.9</v>
      </c>
      <c r="G38" s="23">
        <v>96.4</v>
      </c>
      <c r="H38" s="23">
        <v>20.87</v>
      </c>
      <c r="I38" s="23">
        <v>75.53</v>
      </c>
      <c r="J38" s="30">
        <f t="shared" si="0"/>
        <v>9177.842323651452</v>
      </c>
      <c r="K38" s="30">
        <f t="shared" si="1"/>
        <v>11713.809082483782</v>
      </c>
      <c r="L38" s="31">
        <v>884744</v>
      </c>
      <c r="M38" s="3"/>
      <c r="N38" s="14" t="s">
        <v>30</v>
      </c>
      <c r="O38" s="2"/>
      <c r="Q38" s="17">
        <f t="shared" si="2"/>
        <v>835994.6056</v>
      </c>
      <c r="R38" s="17">
        <f t="shared" si="3"/>
        <v>8672.143211618257</v>
      </c>
      <c r="S38" s="17"/>
      <c r="T38" s="17">
        <f t="shared" si="4"/>
        <v>710595.41476</v>
      </c>
      <c r="U38" s="17">
        <f t="shared" si="5"/>
        <v>7371.321729875518</v>
      </c>
      <c r="V38" s="17"/>
      <c r="W38" s="17">
        <f t="shared" si="6"/>
        <v>725097.362</v>
      </c>
      <c r="X38" s="17">
        <f t="shared" si="7"/>
        <v>7521.756867219916</v>
      </c>
      <c r="Z38" s="17"/>
      <c r="AA38" s="17"/>
      <c r="AB38" s="17"/>
      <c r="AC38" s="40">
        <f t="shared" si="8"/>
        <v>0.8914751303510086</v>
      </c>
      <c r="AD38">
        <f t="shared" si="9"/>
        <v>763003.2256</v>
      </c>
      <c r="AE38" s="41">
        <f t="shared" si="10"/>
        <v>0.9503201790920449</v>
      </c>
      <c r="AG38" s="17">
        <v>745268.4</v>
      </c>
      <c r="AH38" s="17">
        <f t="shared" si="11"/>
        <v>7731</v>
      </c>
    </row>
    <row r="39" spans="1:34" ht="15">
      <c r="A39" s="5">
        <v>34</v>
      </c>
      <c r="B39" s="5" t="s">
        <v>28</v>
      </c>
      <c r="C39" s="22">
        <v>1802</v>
      </c>
      <c r="D39" s="22">
        <v>18</v>
      </c>
      <c r="E39" s="4" t="s">
        <v>31</v>
      </c>
      <c r="F39" s="5">
        <v>2.9</v>
      </c>
      <c r="G39" s="23">
        <v>96.4</v>
      </c>
      <c r="H39" s="23">
        <v>20.87</v>
      </c>
      <c r="I39" s="23">
        <v>75.53</v>
      </c>
      <c r="J39" s="30">
        <f t="shared" si="0"/>
        <v>9119.107883817427</v>
      </c>
      <c r="K39" s="30">
        <f t="shared" si="1"/>
        <v>11638.84549185754</v>
      </c>
      <c r="L39" s="31">
        <v>879082</v>
      </c>
      <c r="M39" s="3"/>
      <c r="N39" s="14" t="s">
        <v>30</v>
      </c>
      <c r="O39" s="2"/>
      <c r="Q39" s="17">
        <f t="shared" si="2"/>
        <v>830644.5817999999</v>
      </c>
      <c r="R39" s="17">
        <f t="shared" si="3"/>
        <v>8616.645039419085</v>
      </c>
      <c r="S39" s="17"/>
      <c r="T39" s="17">
        <f t="shared" si="4"/>
        <v>706047.8945299999</v>
      </c>
      <c r="U39" s="17">
        <f t="shared" si="5"/>
        <v>7324.148283506223</v>
      </c>
      <c r="V39" s="17"/>
      <c r="W39" s="17">
        <f t="shared" si="6"/>
        <v>720457.0352346938</v>
      </c>
      <c r="X39" s="17">
        <f t="shared" si="7"/>
        <v>7473.62069745533</v>
      </c>
      <c r="Z39" s="17"/>
      <c r="AA39" s="17"/>
      <c r="AB39" s="17"/>
      <c r="AC39" s="40">
        <f t="shared" si="8"/>
        <v>0.891414229652175</v>
      </c>
      <c r="AD39">
        <f t="shared" si="9"/>
        <v>758120.3168</v>
      </c>
      <c r="AE39" s="41">
        <f t="shared" si="10"/>
        <v>0.9503201790920448</v>
      </c>
      <c r="AG39" s="17">
        <v>740448.4</v>
      </c>
      <c r="AH39" s="17">
        <f t="shared" si="11"/>
        <v>7681</v>
      </c>
    </row>
    <row r="40" spans="1:34" ht="15">
      <c r="A40" s="5">
        <v>35</v>
      </c>
      <c r="B40" s="5" t="s">
        <v>28</v>
      </c>
      <c r="C40" s="22">
        <v>1702</v>
      </c>
      <c r="D40" s="22">
        <v>17</v>
      </c>
      <c r="E40" s="4" t="s">
        <v>31</v>
      </c>
      <c r="F40" s="5">
        <v>2.9</v>
      </c>
      <c r="G40" s="23">
        <v>96.4</v>
      </c>
      <c r="H40" s="23">
        <v>20.87</v>
      </c>
      <c r="I40" s="23">
        <v>75.53</v>
      </c>
      <c r="J40" s="30">
        <f t="shared" si="0"/>
        <v>9177.842323651452</v>
      </c>
      <c r="K40" s="30">
        <f t="shared" si="1"/>
        <v>11713.809082483782</v>
      </c>
      <c r="L40" s="31">
        <v>884744</v>
      </c>
      <c r="M40" s="3"/>
      <c r="N40" s="14" t="s">
        <v>30</v>
      </c>
      <c r="O40" s="2"/>
      <c r="Q40" s="17">
        <f t="shared" si="2"/>
        <v>835994.6056</v>
      </c>
      <c r="R40" s="17">
        <f t="shared" si="3"/>
        <v>8672.143211618257</v>
      </c>
      <c r="S40" s="17"/>
      <c r="T40" s="17">
        <f t="shared" si="4"/>
        <v>710595.41476</v>
      </c>
      <c r="U40" s="17">
        <f t="shared" si="5"/>
        <v>7371.321729875518</v>
      </c>
      <c r="V40" s="17"/>
      <c r="W40" s="17">
        <f t="shared" si="6"/>
        <v>725097.362</v>
      </c>
      <c r="X40" s="17">
        <f t="shared" si="7"/>
        <v>7521.756867219916</v>
      </c>
      <c r="Z40" s="17"/>
      <c r="AA40" s="17"/>
      <c r="AB40" s="17"/>
      <c r="AC40" s="40">
        <f t="shared" si="8"/>
        <v>0.8914751303510086</v>
      </c>
      <c r="AD40">
        <f t="shared" si="9"/>
        <v>763003.2256</v>
      </c>
      <c r="AE40" s="41">
        <f t="shared" si="10"/>
        <v>0.9503201790920449</v>
      </c>
      <c r="AG40" s="17">
        <v>745268.4</v>
      </c>
      <c r="AH40" s="17">
        <f t="shared" si="11"/>
        <v>7731</v>
      </c>
    </row>
    <row r="41" spans="1:34" ht="15">
      <c r="A41" s="5">
        <v>36</v>
      </c>
      <c r="B41" s="5" t="s">
        <v>28</v>
      </c>
      <c r="C41" s="22">
        <v>1602</v>
      </c>
      <c r="D41" s="22">
        <v>16</v>
      </c>
      <c r="E41" s="4" t="s">
        <v>31</v>
      </c>
      <c r="F41" s="5">
        <v>2.9</v>
      </c>
      <c r="G41" s="23">
        <v>96.4</v>
      </c>
      <c r="H41" s="23">
        <v>20.87</v>
      </c>
      <c r="I41" s="23">
        <v>75.53</v>
      </c>
      <c r="J41" s="30">
        <f t="shared" si="0"/>
        <v>9177.842323651452</v>
      </c>
      <c r="K41" s="30">
        <f t="shared" si="1"/>
        <v>11713.809082483782</v>
      </c>
      <c r="L41" s="31">
        <v>884744</v>
      </c>
      <c r="M41" s="3"/>
      <c r="N41" s="14" t="s">
        <v>30</v>
      </c>
      <c r="O41" s="2"/>
      <c r="Q41" s="17">
        <f t="shared" si="2"/>
        <v>835994.6056</v>
      </c>
      <c r="R41" s="17">
        <f t="shared" si="3"/>
        <v>8672.143211618257</v>
      </c>
      <c r="S41" s="17"/>
      <c r="T41" s="17">
        <f t="shared" si="4"/>
        <v>710595.41476</v>
      </c>
      <c r="U41" s="17">
        <f t="shared" si="5"/>
        <v>7371.321729875518</v>
      </c>
      <c r="V41" s="17"/>
      <c r="W41" s="17">
        <f t="shared" si="6"/>
        <v>725097.362</v>
      </c>
      <c r="X41" s="17">
        <f t="shared" si="7"/>
        <v>7521.756867219916</v>
      </c>
      <c r="Z41" s="17"/>
      <c r="AA41" s="17"/>
      <c r="AB41" s="17"/>
      <c r="AC41" s="40">
        <f t="shared" si="8"/>
        <v>0.8914751303510086</v>
      </c>
      <c r="AD41">
        <f t="shared" si="9"/>
        <v>763003.2256</v>
      </c>
      <c r="AE41" s="41">
        <f t="shared" si="10"/>
        <v>0.9503201790920449</v>
      </c>
      <c r="AG41" s="17">
        <v>745268.4</v>
      </c>
      <c r="AH41" s="17">
        <f t="shared" si="11"/>
        <v>7731</v>
      </c>
    </row>
    <row r="42" spans="1:34" ht="15">
      <c r="A42" s="5">
        <v>37</v>
      </c>
      <c r="B42" s="5" t="s">
        <v>28</v>
      </c>
      <c r="C42" s="22">
        <v>1502</v>
      </c>
      <c r="D42" s="22">
        <v>15</v>
      </c>
      <c r="E42" s="4" t="s">
        <v>31</v>
      </c>
      <c r="F42" s="5">
        <v>2.9</v>
      </c>
      <c r="G42" s="23">
        <v>96.4</v>
      </c>
      <c r="H42" s="23">
        <v>20.87</v>
      </c>
      <c r="I42" s="23">
        <v>75.53</v>
      </c>
      <c r="J42" s="30">
        <f t="shared" si="0"/>
        <v>9177.842323651452</v>
      </c>
      <c r="K42" s="30">
        <f t="shared" si="1"/>
        <v>11713.809082483782</v>
      </c>
      <c r="L42" s="31">
        <v>884744</v>
      </c>
      <c r="M42" s="3"/>
      <c r="N42" s="14" t="s">
        <v>30</v>
      </c>
      <c r="O42" s="2"/>
      <c r="Q42" s="17">
        <f t="shared" si="2"/>
        <v>835994.6056</v>
      </c>
      <c r="R42" s="17">
        <f t="shared" si="3"/>
        <v>8672.143211618257</v>
      </c>
      <c r="S42" s="17"/>
      <c r="T42" s="17">
        <f t="shared" si="4"/>
        <v>710595.41476</v>
      </c>
      <c r="U42" s="17">
        <f t="shared" si="5"/>
        <v>7371.321729875518</v>
      </c>
      <c r="V42" s="17"/>
      <c r="W42" s="17">
        <f t="shared" si="6"/>
        <v>725097.362</v>
      </c>
      <c r="X42" s="17">
        <f t="shared" si="7"/>
        <v>7521.756867219916</v>
      </c>
      <c r="Z42" s="17"/>
      <c r="AA42" s="17"/>
      <c r="AB42" s="17"/>
      <c r="AC42" s="40">
        <f t="shared" si="8"/>
        <v>0.8914751303510086</v>
      </c>
      <c r="AD42">
        <f t="shared" si="9"/>
        <v>763003.2256</v>
      </c>
      <c r="AE42" s="41">
        <f t="shared" si="10"/>
        <v>0.9503201790920449</v>
      </c>
      <c r="AG42" s="17">
        <v>745268.4</v>
      </c>
      <c r="AH42" s="17">
        <f t="shared" si="11"/>
        <v>7731</v>
      </c>
    </row>
    <row r="43" spans="1:34" ht="15">
      <c r="A43" s="5">
        <v>38</v>
      </c>
      <c r="B43" s="5" t="s">
        <v>28</v>
      </c>
      <c r="C43" s="22">
        <v>1402</v>
      </c>
      <c r="D43" s="22">
        <v>14</v>
      </c>
      <c r="E43" s="4" t="s">
        <v>31</v>
      </c>
      <c r="F43" s="5">
        <v>2.9</v>
      </c>
      <c r="G43" s="23">
        <v>96.4</v>
      </c>
      <c r="H43" s="23">
        <v>20.87</v>
      </c>
      <c r="I43" s="23">
        <v>75.53</v>
      </c>
      <c r="J43" s="30">
        <f t="shared" si="0"/>
        <v>9001.628630705394</v>
      </c>
      <c r="K43" s="30">
        <f t="shared" si="1"/>
        <v>11488.905070832781</v>
      </c>
      <c r="L43" s="31">
        <v>867757</v>
      </c>
      <c r="M43" s="3"/>
      <c r="N43" s="14" t="s">
        <v>30</v>
      </c>
      <c r="O43" s="2"/>
      <c r="Q43" s="17">
        <f t="shared" si="2"/>
        <v>819943.5893</v>
      </c>
      <c r="R43" s="17">
        <f t="shared" si="3"/>
        <v>8505.638893153526</v>
      </c>
      <c r="S43" s="17"/>
      <c r="T43" s="17">
        <f t="shared" si="4"/>
        <v>696952.050905</v>
      </c>
      <c r="U43" s="17">
        <f t="shared" si="5"/>
        <v>7229.793059180497</v>
      </c>
      <c r="V43" s="17"/>
      <c r="W43" s="17">
        <f t="shared" si="6"/>
        <v>711175.5621479591</v>
      </c>
      <c r="X43" s="17">
        <f t="shared" si="7"/>
        <v>7377.339856306629</v>
      </c>
      <c r="Z43" s="17"/>
      <c r="AA43" s="17"/>
      <c r="AB43" s="17"/>
      <c r="AC43" s="40">
        <f t="shared" si="8"/>
        <v>0.8912910711624732</v>
      </c>
      <c r="AD43">
        <f t="shared" si="9"/>
        <v>748353.6368</v>
      </c>
      <c r="AE43" s="41">
        <f t="shared" si="10"/>
        <v>0.9503201790920449</v>
      </c>
      <c r="AG43" s="17">
        <v>730808.4</v>
      </c>
      <c r="AH43" s="17">
        <f t="shared" si="11"/>
        <v>7581</v>
      </c>
    </row>
    <row r="44" spans="1:34" ht="15">
      <c r="A44" s="5">
        <v>39</v>
      </c>
      <c r="B44" s="5" t="s">
        <v>28</v>
      </c>
      <c r="C44" s="22">
        <v>1202</v>
      </c>
      <c r="D44" s="22">
        <v>12</v>
      </c>
      <c r="E44" s="4" t="s">
        <v>31</v>
      </c>
      <c r="F44" s="5">
        <v>2.9</v>
      </c>
      <c r="G44" s="23">
        <v>96.4</v>
      </c>
      <c r="H44" s="23">
        <v>20.87</v>
      </c>
      <c r="I44" s="23">
        <v>75.53</v>
      </c>
      <c r="J44" s="30">
        <f t="shared" si="0"/>
        <v>9001.628630705394</v>
      </c>
      <c r="K44" s="30">
        <f t="shared" si="1"/>
        <v>11488.905070832781</v>
      </c>
      <c r="L44" s="31">
        <v>867757</v>
      </c>
      <c r="M44" s="3"/>
      <c r="N44" s="14" t="s">
        <v>30</v>
      </c>
      <c r="O44" s="2"/>
      <c r="Q44" s="17">
        <f t="shared" si="2"/>
        <v>819943.5893</v>
      </c>
      <c r="R44" s="17">
        <f t="shared" si="3"/>
        <v>8505.638893153526</v>
      </c>
      <c r="S44" s="17"/>
      <c r="T44" s="17">
        <f t="shared" si="4"/>
        <v>696952.050905</v>
      </c>
      <c r="U44" s="17">
        <f t="shared" si="5"/>
        <v>7229.793059180497</v>
      </c>
      <c r="V44" s="17"/>
      <c r="W44" s="17">
        <f t="shared" si="6"/>
        <v>711175.5621479591</v>
      </c>
      <c r="X44" s="17">
        <f t="shared" si="7"/>
        <v>7377.339856306629</v>
      </c>
      <c r="Z44" s="17"/>
      <c r="AA44" s="17"/>
      <c r="AB44" s="17"/>
      <c r="AC44" s="40">
        <f t="shared" si="8"/>
        <v>0.8912910711624732</v>
      </c>
      <c r="AD44">
        <f t="shared" si="9"/>
        <v>748353.6368</v>
      </c>
      <c r="AE44" s="41">
        <f t="shared" si="10"/>
        <v>0.9503201790920449</v>
      </c>
      <c r="AG44" s="17">
        <v>730808.4</v>
      </c>
      <c r="AH44" s="17">
        <f t="shared" si="11"/>
        <v>7581</v>
      </c>
    </row>
    <row r="45" spans="1:34" ht="15">
      <c r="A45" s="5">
        <v>40</v>
      </c>
      <c r="B45" s="5" t="s">
        <v>28</v>
      </c>
      <c r="C45" s="22">
        <v>802</v>
      </c>
      <c r="D45" s="22">
        <v>8</v>
      </c>
      <c r="E45" s="4" t="s">
        <v>31</v>
      </c>
      <c r="F45" s="5">
        <v>2.9</v>
      </c>
      <c r="G45" s="23">
        <v>96.4</v>
      </c>
      <c r="H45" s="23">
        <v>20.87</v>
      </c>
      <c r="I45" s="23">
        <v>75.53</v>
      </c>
      <c r="J45" s="30">
        <f t="shared" si="0"/>
        <v>8766.670124481327</v>
      </c>
      <c r="K45" s="30">
        <f t="shared" si="1"/>
        <v>11189.024228783264</v>
      </c>
      <c r="L45" s="31">
        <v>845107</v>
      </c>
      <c r="M45" s="3"/>
      <c r="N45" s="14" t="s">
        <v>30</v>
      </c>
      <c r="O45" s="2"/>
      <c r="Q45" s="17">
        <f t="shared" si="2"/>
        <v>798541.6043</v>
      </c>
      <c r="R45" s="17">
        <f t="shared" si="3"/>
        <v>8283.626600622407</v>
      </c>
      <c r="S45" s="17"/>
      <c r="T45" s="17">
        <f t="shared" si="4"/>
        <v>678760.363655</v>
      </c>
      <c r="U45" s="17">
        <f t="shared" si="5"/>
        <v>7041.082610529045</v>
      </c>
      <c r="V45" s="17"/>
      <c r="W45" s="17">
        <f t="shared" si="6"/>
        <v>692612.6159744898</v>
      </c>
      <c r="X45" s="17">
        <f t="shared" si="7"/>
        <v>7184.7781740092305</v>
      </c>
      <c r="Z45" s="17"/>
      <c r="AA45" s="17"/>
      <c r="AB45" s="17"/>
      <c r="AC45" s="40">
        <f t="shared" si="8"/>
        <v>0.8910348517454196</v>
      </c>
      <c r="AD45">
        <f t="shared" si="9"/>
        <v>728820.2768</v>
      </c>
      <c r="AE45" s="41">
        <f t="shared" si="10"/>
        <v>0.950320179092045</v>
      </c>
      <c r="AG45" s="17">
        <v>711528.4</v>
      </c>
      <c r="AH45" s="17">
        <f t="shared" si="11"/>
        <v>7381</v>
      </c>
    </row>
    <row r="46" spans="1:34" ht="15">
      <c r="A46" s="5">
        <v>41</v>
      </c>
      <c r="B46" s="5" t="s">
        <v>28</v>
      </c>
      <c r="C46" s="22">
        <v>402</v>
      </c>
      <c r="D46" s="22">
        <v>4</v>
      </c>
      <c r="E46" s="4" t="s">
        <v>31</v>
      </c>
      <c r="F46" s="5">
        <v>2.9</v>
      </c>
      <c r="G46" s="23">
        <v>96.4</v>
      </c>
      <c r="H46" s="23">
        <v>20.87</v>
      </c>
      <c r="I46" s="23">
        <v>75.53</v>
      </c>
      <c r="J46" s="30">
        <f t="shared" si="0"/>
        <v>8414.232365145228</v>
      </c>
      <c r="K46" s="30">
        <f t="shared" si="1"/>
        <v>10739.20296570899</v>
      </c>
      <c r="L46" s="31">
        <v>811132</v>
      </c>
      <c r="M46" s="3"/>
      <c r="N46" s="14" t="s">
        <v>30</v>
      </c>
      <c r="O46" s="2"/>
      <c r="Q46" s="17">
        <f t="shared" si="2"/>
        <v>766438.6268</v>
      </c>
      <c r="R46" s="17">
        <f t="shared" si="3"/>
        <v>7950.608161825726</v>
      </c>
      <c r="S46" s="17"/>
      <c r="T46" s="17">
        <f t="shared" si="4"/>
        <v>651472.8327799999</v>
      </c>
      <c r="U46" s="17">
        <f t="shared" si="5"/>
        <v>6758.016937551866</v>
      </c>
      <c r="V46" s="17"/>
      <c r="W46" s="17">
        <f t="shared" si="6"/>
        <v>664768.1967142856</v>
      </c>
      <c r="X46" s="17">
        <f t="shared" si="7"/>
        <v>6895.935650563129</v>
      </c>
      <c r="Z46" s="17"/>
      <c r="AA46" s="17"/>
      <c r="AB46" s="17"/>
      <c r="AC46" s="40">
        <f t="shared" si="8"/>
        <v>0.8906236926627717</v>
      </c>
      <c r="AD46">
        <f t="shared" si="9"/>
        <v>699520.2368</v>
      </c>
      <c r="AE46" s="41">
        <f t="shared" si="10"/>
        <v>0.9503201790920449</v>
      </c>
      <c r="AG46" s="17">
        <v>682608.4</v>
      </c>
      <c r="AH46" s="17">
        <f t="shared" si="11"/>
        <v>7081</v>
      </c>
    </row>
    <row r="47" spans="1:34" ht="15">
      <c r="A47" s="5">
        <v>42</v>
      </c>
      <c r="B47" s="5" t="s">
        <v>28</v>
      </c>
      <c r="C47" s="22">
        <v>302</v>
      </c>
      <c r="D47" s="22">
        <v>3</v>
      </c>
      <c r="E47" s="4" t="s">
        <v>31</v>
      </c>
      <c r="F47" s="5">
        <v>2.9</v>
      </c>
      <c r="G47" s="23">
        <v>96.4</v>
      </c>
      <c r="H47" s="23">
        <v>20.87</v>
      </c>
      <c r="I47" s="23">
        <v>75.53</v>
      </c>
      <c r="J47" s="30">
        <f t="shared" si="0"/>
        <v>8531.71161825726</v>
      </c>
      <c r="K47" s="30">
        <f t="shared" si="1"/>
        <v>10889.143386733747</v>
      </c>
      <c r="L47" s="31">
        <v>822457</v>
      </c>
      <c r="M47" s="3"/>
      <c r="N47" s="14" t="s">
        <v>30</v>
      </c>
      <c r="O47" s="2"/>
      <c r="Q47" s="17">
        <f t="shared" si="2"/>
        <v>777139.6193</v>
      </c>
      <c r="R47" s="17">
        <f t="shared" si="3"/>
        <v>8061.614308091286</v>
      </c>
      <c r="S47" s="17"/>
      <c r="T47" s="17">
        <f t="shared" si="4"/>
        <v>660568.676405</v>
      </c>
      <c r="U47" s="17">
        <f t="shared" si="5"/>
        <v>6852.3721618775935</v>
      </c>
      <c r="V47" s="17"/>
      <c r="W47" s="17">
        <f t="shared" si="6"/>
        <v>674049.6698010204</v>
      </c>
      <c r="X47" s="17">
        <f t="shared" si="7"/>
        <v>6992.21649171183</v>
      </c>
      <c r="Z47" s="17"/>
      <c r="AA47" s="17"/>
      <c r="AB47" s="17"/>
      <c r="AC47" s="40">
        <f t="shared" si="8"/>
        <v>0.8907645200530828</v>
      </c>
      <c r="AD47">
        <f t="shared" si="9"/>
        <v>709286.9168</v>
      </c>
      <c r="AE47" s="41">
        <f t="shared" si="10"/>
        <v>0.950320179092045</v>
      </c>
      <c r="AG47" s="17">
        <v>692248.4</v>
      </c>
      <c r="AH47" s="17">
        <f t="shared" si="11"/>
        <v>7181</v>
      </c>
    </row>
    <row r="48" spans="1:34" ht="15">
      <c r="A48" s="5">
        <v>43</v>
      </c>
      <c r="B48" s="5" t="s">
        <v>28</v>
      </c>
      <c r="C48" s="22">
        <v>202</v>
      </c>
      <c r="D48" s="22">
        <v>2</v>
      </c>
      <c r="E48" s="4" t="s">
        <v>31</v>
      </c>
      <c r="F48" s="5">
        <v>2.9</v>
      </c>
      <c r="G48" s="23">
        <v>96.4</v>
      </c>
      <c r="H48" s="23">
        <v>20.87</v>
      </c>
      <c r="I48" s="23">
        <v>75.53</v>
      </c>
      <c r="J48" s="30">
        <f t="shared" si="0"/>
        <v>8414.232365145228</v>
      </c>
      <c r="K48" s="30">
        <f t="shared" si="1"/>
        <v>10739.20296570899</v>
      </c>
      <c r="L48" s="31">
        <v>811132</v>
      </c>
      <c r="M48" s="3"/>
      <c r="N48" s="14" t="s">
        <v>30</v>
      </c>
      <c r="O48" s="2"/>
      <c r="Q48" s="17">
        <f t="shared" si="2"/>
        <v>766438.6268</v>
      </c>
      <c r="R48" s="17">
        <f t="shared" si="3"/>
        <v>7950.608161825726</v>
      </c>
      <c r="S48" s="17"/>
      <c r="T48" s="17">
        <f t="shared" si="4"/>
        <v>651472.8327799999</v>
      </c>
      <c r="U48" s="17">
        <f t="shared" si="5"/>
        <v>6758.016937551866</v>
      </c>
      <c r="V48" s="17"/>
      <c r="W48" s="17">
        <f t="shared" si="6"/>
        <v>664768.1967142856</v>
      </c>
      <c r="X48" s="17">
        <f t="shared" si="7"/>
        <v>6895.935650563129</v>
      </c>
      <c r="Z48" s="17"/>
      <c r="AA48" s="17"/>
      <c r="AB48" s="17"/>
      <c r="AC48" s="40">
        <f t="shared" si="8"/>
        <v>0.8906236926627717</v>
      </c>
      <c r="AD48">
        <f t="shared" si="9"/>
        <v>699520.2368</v>
      </c>
      <c r="AE48" s="41">
        <f t="shared" si="10"/>
        <v>0.9503201790920449</v>
      </c>
      <c r="AG48" s="17">
        <v>682608.4</v>
      </c>
      <c r="AH48" s="17">
        <f t="shared" si="11"/>
        <v>7081</v>
      </c>
    </row>
    <row r="49" spans="1:34" ht="15">
      <c r="A49" s="5">
        <v>44</v>
      </c>
      <c r="B49" s="5" t="s">
        <v>28</v>
      </c>
      <c r="C49" s="24">
        <v>2703</v>
      </c>
      <c r="D49" s="24">
        <v>27</v>
      </c>
      <c r="E49" s="4" t="s">
        <v>31</v>
      </c>
      <c r="F49" s="5">
        <v>2.9</v>
      </c>
      <c r="G49" s="23">
        <v>96.4</v>
      </c>
      <c r="H49" s="23">
        <v>20.87</v>
      </c>
      <c r="I49" s="23">
        <v>75.53</v>
      </c>
      <c r="J49" s="30">
        <f t="shared" si="0"/>
        <v>8766.670124481327</v>
      </c>
      <c r="K49" s="30">
        <f t="shared" si="1"/>
        <v>11189.024228783264</v>
      </c>
      <c r="L49" s="31">
        <v>845107</v>
      </c>
      <c r="M49" s="3"/>
      <c r="N49" s="14" t="s">
        <v>30</v>
      </c>
      <c r="O49" s="2"/>
      <c r="Q49" s="17">
        <f t="shared" si="2"/>
        <v>798541.6043</v>
      </c>
      <c r="R49" s="17">
        <f t="shared" si="3"/>
        <v>8283.626600622407</v>
      </c>
      <c r="S49" s="17"/>
      <c r="T49" s="17">
        <f t="shared" si="4"/>
        <v>678760.363655</v>
      </c>
      <c r="U49" s="17">
        <f t="shared" si="5"/>
        <v>7041.082610529045</v>
      </c>
      <c r="V49" s="17"/>
      <c r="W49" s="17">
        <f t="shared" si="6"/>
        <v>692612.6159744898</v>
      </c>
      <c r="X49" s="17">
        <f t="shared" si="7"/>
        <v>7184.7781740092305</v>
      </c>
      <c r="Z49" s="17"/>
      <c r="AA49" s="17"/>
      <c r="AB49" s="17"/>
      <c r="AC49" s="40">
        <f t="shared" si="8"/>
        <v>0.8910348517454196</v>
      </c>
      <c r="AD49">
        <f t="shared" si="9"/>
        <v>728820.2768</v>
      </c>
      <c r="AE49" s="41">
        <f t="shared" si="10"/>
        <v>0.950320179092045</v>
      </c>
      <c r="AG49" s="17">
        <v>711528.4</v>
      </c>
      <c r="AH49" s="17">
        <f t="shared" si="11"/>
        <v>7381</v>
      </c>
    </row>
    <row r="50" spans="1:34" ht="15">
      <c r="A50" s="5">
        <v>45</v>
      </c>
      <c r="B50" s="5" t="s">
        <v>28</v>
      </c>
      <c r="C50" s="24">
        <v>1803</v>
      </c>
      <c r="D50" s="24">
        <v>18</v>
      </c>
      <c r="E50" s="4" t="s">
        <v>31</v>
      </c>
      <c r="F50" s="5">
        <v>2.9</v>
      </c>
      <c r="G50" s="23">
        <v>96.4</v>
      </c>
      <c r="H50" s="23">
        <v>20.87</v>
      </c>
      <c r="I50" s="23">
        <v>75.53</v>
      </c>
      <c r="J50" s="30">
        <f t="shared" si="0"/>
        <v>9001.628630705394</v>
      </c>
      <c r="K50" s="30">
        <f t="shared" si="1"/>
        <v>11488.905070832781</v>
      </c>
      <c r="L50" s="31">
        <v>867757</v>
      </c>
      <c r="M50" s="3"/>
      <c r="N50" s="14" t="s">
        <v>30</v>
      </c>
      <c r="O50" s="2"/>
      <c r="Q50" s="17">
        <f t="shared" si="2"/>
        <v>819943.5893</v>
      </c>
      <c r="R50" s="17">
        <f t="shared" si="3"/>
        <v>8505.638893153526</v>
      </c>
      <c r="S50" s="17"/>
      <c r="T50" s="17">
        <f t="shared" si="4"/>
        <v>696952.050905</v>
      </c>
      <c r="U50" s="17">
        <f t="shared" si="5"/>
        <v>7229.793059180497</v>
      </c>
      <c r="V50" s="17"/>
      <c r="W50" s="17">
        <f t="shared" si="6"/>
        <v>711175.5621479591</v>
      </c>
      <c r="X50" s="17">
        <f t="shared" si="7"/>
        <v>7377.339856306629</v>
      </c>
      <c r="Z50" s="17"/>
      <c r="AA50" s="17"/>
      <c r="AB50" s="17"/>
      <c r="AC50" s="40">
        <f t="shared" si="8"/>
        <v>0.8912910711624732</v>
      </c>
      <c r="AD50">
        <f t="shared" si="9"/>
        <v>748353.6368</v>
      </c>
      <c r="AE50" s="41">
        <f t="shared" si="10"/>
        <v>0.9503201790920449</v>
      </c>
      <c r="AG50" s="17">
        <v>730808.4</v>
      </c>
      <c r="AH50" s="17">
        <f t="shared" si="11"/>
        <v>7581</v>
      </c>
    </row>
    <row r="51" spans="1:34" ht="15">
      <c r="A51" s="5">
        <v>46</v>
      </c>
      <c r="B51" s="5" t="s">
        <v>28</v>
      </c>
      <c r="C51" s="24">
        <v>1703</v>
      </c>
      <c r="D51" s="24">
        <v>17</v>
      </c>
      <c r="E51" s="4" t="s">
        <v>31</v>
      </c>
      <c r="F51" s="5">
        <v>2.9</v>
      </c>
      <c r="G51" s="23">
        <v>96.4</v>
      </c>
      <c r="H51" s="23">
        <v>20.87</v>
      </c>
      <c r="I51" s="23">
        <v>75.53</v>
      </c>
      <c r="J51" s="30">
        <f t="shared" si="0"/>
        <v>9060.373443983402</v>
      </c>
      <c r="K51" s="30">
        <f t="shared" si="1"/>
        <v>11563.881901231298</v>
      </c>
      <c r="L51" s="31">
        <v>873420</v>
      </c>
      <c r="M51" s="3"/>
      <c r="N51" s="14" t="s">
        <v>30</v>
      </c>
      <c r="O51" s="2"/>
      <c r="Q51" s="17">
        <f t="shared" si="2"/>
        <v>825294.558</v>
      </c>
      <c r="R51" s="17">
        <f t="shared" si="3"/>
        <v>8561.146867219915</v>
      </c>
      <c r="S51" s="17"/>
      <c r="T51" s="17">
        <f t="shared" si="4"/>
        <v>701500.3742999999</v>
      </c>
      <c r="U51" s="17">
        <f t="shared" si="5"/>
        <v>7276.974837136928</v>
      </c>
      <c r="V51" s="17"/>
      <c r="W51" s="17">
        <f t="shared" si="6"/>
        <v>715816.7084693877</v>
      </c>
      <c r="X51" s="17">
        <f t="shared" si="7"/>
        <v>7425.484527690744</v>
      </c>
      <c r="Z51" s="17"/>
      <c r="AA51" s="17"/>
      <c r="AB51" s="17"/>
      <c r="AC51" s="40">
        <f t="shared" si="8"/>
        <v>0.891352539368132</v>
      </c>
      <c r="AD51">
        <f t="shared" si="9"/>
        <v>753237.4079999999</v>
      </c>
      <c r="AE51" s="41">
        <f t="shared" si="10"/>
        <v>0.950320179092045</v>
      </c>
      <c r="AG51" s="17">
        <v>735628.4</v>
      </c>
      <c r="AH51" s="17">
        <f t="shared" si="11"/>
        <v>7631</v>
      </c>
    </row>
    <row r="52" spans="1:34" ht="15">
      <c r="A52" s="5">
        <v>47</v>
      </c>
      <c r="B52" s="5" t="s">
        <v>28</v>
      </c>
      <c r="C52" s="24">
        <v>1503</v>
      </c>
      <c r="D52" s="24">
        <v>15</v>
      </c>
      <c r="E52" s="4" t="s">
        <v>31</v>
      </c>
      <c r="F52" s="5">
        <v>2.9</v>
      </c>
      <c r="G52" s="23">
        <v>96.4</v>
      </c>
      <c r="H52" s="23">
        <v>20.87</v>
      </c>
      <c r="I52" s="23">
        <v>75.53</v>
      </c>
      <c r="J52" s="30">
        <f t="shared" si="0"/>
        <v>9060.373443983402</v>
      </c>
      <c r="K52" s="30">
        <f t="shared" si="1"/>
        <v>11563.881901231298</v>
      </c>
      <c r="L52" s="31">
        <v>873420</v>
      </c>
      <c r="M52" s="3"/>
      <c r="N52" s="14" t="s">
        <v>30</v>
      </c>
      <c r="O52" s="2"/>
      <c r="Q52" s="17">
        <f t="shared" si="2"/>
        <v>825294.558</v>
      </c>
      <c r="R52" s="17">
        <f t="shared" si="3"/>
        <v>8561.146867219915</v>
      </c>
      <c r="S52" s="17"/>
      <c r="T52" s="17">
        <f t="shared" si="4"/>
        <v>701500.3742999999</v>
      </c>
      <c r="U52" s="17">
        <f t="shared" si="5"/>
        <v>7276.974837136928</v>
      </c>
      <c r="V52" s="17"/>
      <c r="W52" s="17">
        <f t="shared" si="6"/>
        <v>715816.7084693877</v>
      </c>
      <c r="X52" s="17">
        <f t="shared" si="7"/>
        <v>7425.484527690744</v>
      </c>
      <c r="Z52" s="17"/>
      <c r="AA52" s="17"/>
      <c r="AB52" s="17"/>
      <c r="AC52" s="40">
        <f t="shared" si="8"/>
        <v>0.891352539368132</v>
      </c>
      <c r="AD52">
        <f t="shared" si="9"/>
        <v>753237.4079999999</v>
      </c>
      <c r="AE52" s="41">
        <f t="shared" si="10"/>
        <v>0.950320179092045</v>
      </c>
      <c r="AG52" s="17">
        <v>735628.4</v>
      </c>
      <c r="AH52" s="17">
        <f t="shared" si="11"/>
        <v>7631</v>
      </c>
    </row>
    <row r="53" spans="1:34" ht="15">
      <c r="A53" s="5">
        <v>48</v>
      </c>
      <c r="B53" s="5" t="s">
        <v>28</v>
      </c>
      <c r="C53" s="24">
        <v>1403</v>
      </c>
      <c r="D53" s="24">
        <v>14</v>
      </c>
      <c r="E53" s="4" t="s">
        <v>31</v>
      </c>
      <c r="F53" s="5">
        <v>2.9</v>
      </c>
      <c r="G53" s="23">
        <v>96.4</v>
      </c>
      <c r="H53" s="23">
        <v>20.87</v>
      </c>
      <c r="I53" s="23">
        <v>75.53</v>
      </c>
      <c r="J53" s="30">
        <f t="shared" si="0"/>
        <v>8884.149377593361</v>
      </c>
      <c r="K53" s="30">
        <f t="shared" si="1"/>
        <v>11338.964649808024</v>
      </c>
      <c r="L53" s="31">
        <v>856432</v>
      </c>
      <c r="M53" s="3"/>
      <c r="N53" s="14" t="s">
        <v>30</v>
      </c>
      <c r="O53" s="2"/>
      <c r="Q53" s="17">
        <f t="shared" si="2"/>
        <v>809242.5967999999</v>
      </c>
      <c r="R53" s="17">
        <f t="shared" si="3"/>
        <v>8394.632746887966</v>
      </c>
      <c r="S53" s="17"/>
      <c r="T53" s="17">
        <f t="shared" si="4"/>
        <v>687856.20728</v>
      </c>
      <c r="U53" s="17">
        <f t="shared" si="5"/>
        <v>7135.437834854771</v>
      </c>
      <c r="V53" s="17"/>
      <c r="W53" s="17">
        <f t="shared" si="6"/>
        <v>701894.0890612245</v>
      </c>
      <c r="X53" s="17">
        <f t="shared" si="7"/>
        <v>7281.05901515793</v>
      </c>
      <c r="Z53" s="17"/>
      <c r="AA53" s="17"/>
      <c r="AB53" s="17"/>
      <c r="AC53" s="40">
        <f t="shared" si="8"/>
        <v>0.8911646555084062</v>
      </c>
      <c r="AD53">
        <f t="shared" si="9"/>
        <v>738586.9568</v>
      </c>
      <c r="AE53" s="41">
        <f t="shared" si="10"/>
        <v>0.9503201790920449</v>
      </c>
      <c r="AG53" s="17">
        <v>721168.4</v>
      </c>
      <c r="AH53" s="17">
        <f t="shared" si="11"/>
        <v>7481</v>
      </c>
    </row>
    <row r="54" spans="1:34" ht="15">
      <c r="A54" s="5">
        <v>49</v>
      </c>
      <c r="B54" s="5" t="s">
        <v>28</v>
      </c>
      <c r="C54" s="24">
        <v>1303</v>
      </c>
      <c r="D54" s="24">
        <v>13</v>
      </c>
      <c r="E54" s="4" t="s">
        <v>31</v>
      </c>
      <c r="F54" s="5">
        <v>2.9</v>
      </c>
      <c r="G54" s="23">
        <v>96.4</v>
      </c>
      <c r="H54" s="23">
        <v>20.87</v>
      </c>
      <c r="I54" s="23">
        <v>75.53</v>
      </c>
      <c r="J54" s="30">
        <f t="shared" si="0"/>
        <v>9001.628630705394</v>
      </c>
      <c r="K54" s="30">
        <f t="shared" si="1"/>
        <v>11488.905070832781</v>
      </c>
      <c r="L54" s="31">
        <v>867757</v>
      </c>
      <c r="M54" s="3"/>
      <c r="N54" s="14" t="s">
        <v>30</v>
      </c>
      <c r="O54" s="2"/>
      <c r="Q54" s="17">
        <f t="shared" si="2"/>
        <v>819943.5893</v>
      </c>
      <c r="R54" s="17">
        <f t="shared" si="3"/>
        <v>8505.638893153526</v>
      </c>
      <c r="S54" s="17"/>
      <c r="T54" s="17">
        <f t="shared" si="4"/>
        <v>696952.050905</v>
      </c>
      <c r="U54" s="17">
        <f t="shared" si="5"/>
        <v>7229.793059180497</v>
      </c>
      <c r="V54" s="17"/>
      <c r="W54" s="17">
        <f t="shared" si="6"/>
        <v>711175.5621479591</v>
      </c>
      <c r="X54" s="17">
        <f t="shared" si="7"/>
        <v>7377.339856306629</v>
      </c>
      <c r="Z54" s="17"/>
      <c r="AA54" s="17"/>
      <c r="AB54" s="17"/>
      <c r="AC54" s="40">
        <f t="shared" si="8"/>
        <v>0.8912910711624732</v>
      </c>
      <c r="AD54">
        <f t="shared" si="9"/>
        <v>748353.6368</v>
      </c>
      <c r="AE54" s="41">
        <f t="shared" si="10"/>
        <v>0.9503201790920449</v>
      </c>
      <c r="AG54" s="17">
        <v>730808.4</v>
      </c>
      <c r="AH54" s="17">
        <f t="shared" si="11"/>
        <v>7581</v>
      </c>
    </row>
    <row r="55" spans="1:34" ht="15">
      <c r="A55" s="5">
        <v>50</v>
      </c>
      <c r="B55" s="25" t="s">
        <v>32</v>
      </c>
      <c r="C55" s="26">
        <v>603</v>
      </c>
      <c r="D55" s="26">
        <v>6</v>
      </c>
      <c r="E55" s="27" t="s">
        <v>31</v>
      </c>
      <c r="F55" s="25">
        <v>2.9</v>
      </c>
      <c r="G55" s="28">
        <v>96.4</v>
      </c>
      <c r="H55" s="28">
        <v>20.87</v>
      </c>
      <c r="I55" s="28">
        <v>75.53</v>
      </c>
      <c r="J55" s="30">
        <f t="shared" si="0"/>
        <v>8531.71161825726</v>
      </c>
      <c r="K55" s="30">
        <f t="shared" si="1"/>
        <v>10889.143386733747</v>
      </c>
      <c r="L55" s="34">
        <v>822457</v>
      </c>
      <c r="M55" s="35"/>
      <c r="N55" s="36" t="s">
        <v>30</v>
      </c>
      <c r="O55" s="36" t="s">
        <v>33</v>
      </c>
      <c r="Q55" s="17">
        <f t="shared" si="2"/>
        <v>777139.6193</v>
      </c>
      <c r="R55" s="17">
        <f t="shared" si="3"/>
        <v>8061.614308091286</v>
      </c>
      <c r="S55" s="17"/>
      <c r="T55" s="17">
        <f t="shared" si="4"/>
        <v>660568.676405</v>
      </c>
      <c r="U55" s="17">
        <f t="shared" si="5"/>
        <v>6852.3721618775935</v>
      </c>
      <c r="V55" s="17"/>
      <c r="W55" s="17">
        <f t="shared" si="6"/>
        <v>674049.6698010204</v>
      </c>
      <c r="X55" s="17">
        <f t="shared" si="7"/>
        <v>6992.21649171183</v>
      </c>
      <c r="Z55" s="17"/>
      <c r="AA55" s="17"/>
      <c r="AB55" s="17"/>
      <c r="AC55" s="40">
        <f t="shared" si="8"/>
        <v>0.8907645200530828</v>
      </c>
      <c r="AD55">
        <f t="shared" si="9"/>
        <v>709286.9168</v>
      </c>
      <c r="AE55" s="41">
        <f t="shared" si="10"/>
        <v>0.950320179092045</v>
      </c>
      <c r="AG55" s="17">
        <v>692248.4</v>
      </c>
      <c r="AH55" s="17">
        <f t="shared" si="11"/>
        <v>7181</v>
      </c>
    </row>
    <row r="56" spans="1:34" ht="15">
      <c r="A56" s="5">
        <v>51</v>
      </c>
      <c r="B56" s="5" t="s">
        <v>28</v>
      </c>
      <c r="C56" s="24">
        <v>303</v>
      </c>
      <c r="D56" s="24">
        <v>3</v>
      </c>
      <c r="E56" s="4" t="s">
        <v>31</v>
      </c>
      <c r="F56" s="5">
        <v>2.9</v>
      </c>
      <c r="G56" s="23">
        <v>96.4</v>
      </c>
      <c r="H56" s="23">
        <v>20.87</v>
      </c>
      <c r="I56" s="23">
        <v>75.53</v>
      </c>
      <c r="J56" s="30">
        <f t="shared" si="0"/>
        <v>8414.232365145228</v>
      </c>
      <c r="K56" s="30">
        <f t="shared" si="1"/>
        <v>10739.20296570899</v>
      </c>
      <c r="L56" s="31">
        <v>811132</v>
      </c>
      <c r="M56" s="3"/>
      <c r="N56" s="14" t="s">
        <v>30</v>
      </c>
      <c r="O56" s="2"/>
      <c r="Q56" s="17">
        <f t="shared" si="2"/>
        <v>766438.6268</v>
      </c>
      <c r="R56" s="17">
        <f t="shared" si="3"/>
        <v>7950.608161825726</v>
      </c>
      <c r="S56" s="17"/>
      <c r="T56" s="17">
        <f t="shared" si="4"/>
        <v>651472.8327799999</v>
      </c>
      <c r="U56" s="17">
        <f t="shared" si="5"/>
        <v>6758.016937551866</v>
      </c>
      <c r="V56" s="17"/>
      <c r="W56" s="17">
        <f t="shared" si="6"/>
        <v>664768.1967142856</v>
      </c>
      <c r="X56" s="17">
        <f t="shared" si="7"/>
        <v>6895.935650563129</v>
      </c>
      <c r="Z56" s="17"/>
      <c r="AA56" s="17"/>
      <c r="AB56" s="17"/>
      <c r="AC56" s="40">
        <f t="shared" si="8"/>
        <v>0.8906236926627717</v>
      </c>
      <c r="AD56">
        <f t="shared" si="9"/>
        <v>699520.2368</v>
      </c>
      <c r="AE56" s="41">
        <f t="shared" si="10"/>
        <v>0.9503201790920449</v>
      </c>
      <c r="AG56" s="17">
        <v>682608.4</v>
      </c>
      <c r="AH56" s="17">
        <f t="shared" si="11"/>
        <v>7081</v>
      </c>
    </row>
    <row r="57" spans="1:34" ht="15">
      <c r="A57" s="5">
        <v>52</v>
      </c>
      <c r="B57" s="5" t="s">
        <v>28</v>
      </c>
      <c r="C57" s="24">
        <v>203</v>
      </c>
      <c r="D57" s="24">
        <v>2</v>
      </c>
      <c r="E57" s="4" t="s">
        <v>31</v>
      </c>
      <c r="F57" s="5">
        <v>2.9</v>
      </c>
      <c r="G57" s="23">
        <v>96.4</v>
      </c>
      <c r="H57" s="23">
        <v>20.87</v>
      </c>
      <c r="I57" s="23">
        <v>75.53</v>
      </c>
      <c r="J57" s="30">
        <f t="shared" si="0"/>
        <v>8296.753112033195</v>
      </c>
      <c r="K57" s="30">
        <f t="shared" si="1"/>
        <v>10589.262544684232</v>
      </c>
      <c r="L57" s="31">
        <v>799807</v>
      </c>
      <c r="M57" s="3"/>
      <c r="N57" s="14" t="s">
        <v>30</v>
      </c>
      <c r="O57" s="2"/>
      <c r="Q57" s="17">
        <f t="shared" si="2"/>
        <v>755737.6342999999</v>
      </c>
      <c r="R57" s="17">
        <f t="shared" si="3"/>
        <v>7839.602015560165</v>
      </c>
      <c r="S57" s="17"/>
      <c r="T57" s="17">
        <f t="shared" si="4"/>
        <v>642376.989155</v>
      </c>
      <c r="U57" s="17">
        <f t="shared" si="5"/>
        <v>6663.66171322614</v>
      </c>
      <c r="V57" s="17"/>
      <c r="W57" s="17">
        <f t="shared" si="6"/>
        <v>655486.723627551</v>
      </c>
      <c r="X57" s="17">
        <f t="shared" si="7"/>
        <v>6799.654809414429</v>
      </c>
      <c r="Z57" s="17"/>
      <c r="AA57" s="17"/>
      <c r="AB57" s="17"/>
      <c r="AC57" s="40">
        <f t="shared" si="8"/>
        <v>0.8904788771348344</v>
      </c>
      <c r="AD57">
        <f t="shared" si="9"/>
        <v>689753.5568</v>
      </c>
      <c r="AE57" s="41">
        <f t="shared" si="10"/>
        <v>0.9503201790920449</v>
      </c>
      <c r="AG57" s="17">
        <v>672968.4</v>
      </c>
      <c r="AH57" s="17">
        <f t="shared" si="11"/>
        <v>6981</v>
      </c>
    </row>
    <row r="58" spans="1:34" ht="15">
      <c r="A58" s="5">
        <v>53</v>
      </c>
      <c r="B58" s="5" t="s">
        <v>28</v>
      </c>
      <c r="C58" s="24">
        <v>2704</v>
      </c>
      <c r="D58" s="24">
        <v>27</v>
      </c>
      <c r="E58" s="4" t="s">
        <v>34</v>
      </c>
      <c r="F58" s="5">
        <v>2.9</v>
      </c>
      <c r="G58" s="23">
        <v>83.86</v>
      </c>
      <c r="H58" s="23">
        <v>18.16</v>
      </c>
      <c r="I58" s="23">
        <v>65.7</v>
      </c>
      <c r="J58" s="30">
        <f t="shared" si="0"/>
        <v>8499.010255187217</v>
      </c>
      <c r="K58" s="30">
        <f t="shared" si="1"/>
        <v>10848.203957382038</v>
      </c>
      <c r="L58" s="31">
        <v>712727</v>
      </c>
      <c r="M58" s="3"/>
      <c r="N58" s="14" t="s">
        <v>30</v>
      </c>
      <c r="O58" s="2"/>
      <c r="Q58" s="17">
        <f t="shared" si="2"/>
        <v>673455.7422999999</v>
      </c>
      <c r="R58" s="17">
        <f t="shared" si="3"/>
        <v>8030.714790126401</v>
      </c>
      <c r="S58" s="17"/>
      <c r="T58" s="17">
        <f t="shared" si="4"/>
        <v>572437.380955</v>
      </c>
      <c r="U58" s="17">
        <f t="shared" si="5"/>
        <v>6826.10757160744</v>
      </c>
      <c r="V58" s="17"/>
      <c r="W58" s="17">
        <f t="shared" si="6"/>
        <v>584119.7764846939</v>
      </c>
      <c r="X58" s="17">
        <f t="shared" si="7"/>
        <v>6965.415889395348</v>
      </c>
      <c r="Z58" s="17"/>
      <c r="AA58" s="17"/>
      <c r="AB58" s="17"/>
      <c r="AC58" s="40">
        <f t="shared" si="8"/>
        <v>0.8892110088107865</v>
      </c>
      <c r="AD58">
        <f t="shared" si="9"/>
        <v>614655.7648</v>
      </c>
      <c r="AE58" s="41">
        <f t="shared" si="10"/>
        <v>0.9503201790920449</v>
      </c>
      <c r="AG58" s="17">
        <v>598844.26</v>
      </c>
      <c r="AH58" s="17">
        <f t="shared" si="11"/>
        <v>7141</v>
      </c>
    </row>
    <row r="59" spans="1:34" ht="15">
      <c r="A59" s="5">
        <v>54</v>
      </c>
      <c r="B59" s="5" t="s">
        <v>28</v>
      </c>
      <c r="C59" s="24">
        <v>2604</v>
      </c>
      <c r="D59" s="24">
        <v>26</v>
      </c>
      <c r="E59" s="4" t="s">
        <v>34</v>
      </c>
      <c r="F59" s="5">
        <v>2.9</v>
      </c>
      <c r="G59" s="23">
        <v>83.86</v>
      </c>
      <c r="H59" s="23">
        <v>18.16</v>
      </c>
      <c r="I59" s="23">
        <v>65.7</v>
      </c>
      <c r="J59" s="30">
        <f t="shared" si="0"/>
        <v>8733.973288814692</v>
      </c>
      <c r="K59" s="30">
        <f t="shared" si="1"/>
        <v>11148.112633181127</v>
      </c>
      <c r="L59" s="31">
        <v>732431</v>
      </c>
      <c r="M59" s="3"/>
      <c r="N59" s="14" t="s">
        <v>30</v>
      </c>
      <c r="O59" s="2"/>
      <c r="Q59" s="17">
        <f t="shared" si="2"/>
        <v>692074.0519</v>
      </c>
      <c r="R59" s="17">
        <f t="shared" si="3"/>
        <v>8252.731360601001</v>
      </c>
      <c r="S59" s="17"/>
      <c r="T59" s="17">
        <f t="shared" si="4"/>
        <v>588262.944115</v>
      </c>
      <c r="U59" s="17">
        <f t="shared" si="5"/>
        <v>7014.821656510851</v>
      </c>
      <c r="V59" s="17"/>
      <c r="W59" s="17">
        <f t="shared" si="6"/>
        <v>600268.3103214286</v>
      </c>
      <c r="X59" s="17">
        <f t="shared" si="7"/>
        <v>7157.98128215393</v>
      </c>
      <c r="Z59" s="17"/>
      <c r="AA59" s="17"/>
      <c r="AB59" s="17"/>
      <c r="AC59" s="40">
        <f t="shared" si="8"/>
        <v>0.8895236836432533</v>
      </c>
      <c r="AD59">
        <f t="shared" si="9"/>
        <v>631648.4944</v>
      </c>
      <c r="AE59" s="41">
        <f t="shared" si="10"/>
        <v>0.950320179092045</v>
      </c>
      <c r="AG59" s="17">
        <v>615616.26</v>
      </c>
      <c r="AH59" s="17">
        <f t="shared" si="11"/>
        <v>7341</v>
      </c>
    </row>
    <row r="60" spans="1:34" ht="15">
      <c r="A60" s="5">
        <v>55</v>
      </c>
      <c r="B60" s="5" t="s">
        <v>28</v>
      </c>
      <c r="C60" s="24">
        <v>2404</v>
      </c>
      <c r="D60" s="24">
        <v>24</v>
      </c>
      <c r="E60" s="4" t="s">
        <v>34</v>
      </c>
      <c r="F60" s="5">
        <v>2.9</v>
      </c>
      <c r="G60" s="23">
        <v>83.86</v>
      </c>
      <c r="H60" s="23">
        <v>18.16</v>
      </c>
      <c r="I60" s="23">
        <v>65.7</v>
      </c>
      <c r="J60" s="30">
        <f t="shared" si="0"/>
        <v>8675.232530407822</v>
      </c>
      <c r="K60" s="30">
        <f t="shared" si="1"/>
        <v>11073.135464231354</v>
      </c>
      <c r="L60" s="31">
        <v>727505</v>
      </c>
      <c r="M60" s="3"/>
      <c r="N60" s="14" t="s">
        <v>30</v>
      </c>
      <c r="O60" s="2"/>
      <c r="Q60" s="17">
        <f t="shared" si="2"/>
        <v>687419.4745</v>
      </c>
      <c r="R60" s="17">
        <f t="shared" si="3"/>
        <v>8197.227217982352</v>
      </c>
      <c r="S60" s="17"/>
      <c r="T60" s="17">
        <f t="shared" si="4"/>
        <v>584306.553325</v>
      </c>
      <c r="U60" s="17">
        <f t="shared" si="5"/>
        <v>6967.643135284999</v>
      </c>
      <c r="V60" s="17"/>
      <c r="W60" s="17">
        <f t="shared" si="6"/>
        <v>596231.1768622448</v>
      </c>
      <c r="X60" s="17">
        <f t="shared" si="7"/>
        <v>7109.839933964284</v>
      </c>
      <c r="Z60" s="17"/>
      <c r="AA60" s="17"/>
      <c r="AB60" s="17"/>
      <c r="AC60" s="40">
        <f t="shared" si="8"/>
        <v>0.88944710279662</v>
      </c>
      <c r="AD60">
        <f t="shared" si="9"/>
        <v>627400.312</v>
      </c>
      <c r="AE60" s="41">
        <f t="shared" si="10"/>
        <v>0.9503201790920448</v>
      </c>
      <c r="AG60" s="17">
        <v>611423.26</v>
      </c>
      <c r="AH60" s="17">
        <f t="shared" si="11"/>
        <v>7291</v>
      </c>
    </row>
    <row r="61" spans="1:34" ht="15">
      <c r="A61" s="5">
        <v>56</v>
      </c>
      <c r="B61" s="5" t="s">
        <v>28</v>
      </c>
      <c r="C61" s="24">
        <v>204</v>
      </c>
      <c r="D61" s="24">
        <v>2</v>
      </c>
      <c r="E61" s="4" t="s">
        <v>34</v>
      </c>
      <c r="F61" s="5">
        <v>2.9</v>
      </c>
      <c r="G61" s="23">
        <v>83.86</v>
      </c>
      <c r="H61" s="23">
        <v>18.16</v>
      </c>
      <c r="I61" s="23">
        <v>65.7</v>
      </c>
      <c r="J61" s="30">
        <f t="shared" si="0"/>
        <v>8029.096112568567</v>
      </c>
      <c r="K61" s="30">
        <f t="shared" si="1"/>
        <v>10248.401826484018</v>
      </c>
      <c r="L61" s="31">
        <v>673320</v>
      </c>
      <c r="M61" s="3"/>
      <c r="N61" s="14" t="s">
        <v>30</v>
      </c>
      <c r="O61" s="2"/>
      <c r="Q61" s="17">
        <f t="shared" si="2"/>
        <v>636220.068</v>
      </c>
      <c r="R61" s="17">
        <f t="shared" si="3"/>
        <v>7586.692916766038</v>
      </c>
      <c r="S61" s="17"/>
      <c r="T61" s="17">
        <f t="shared" si="4"/>
        <v>540787.0578</v>
      </c>
      <c r="U61" s="17">
        <f t="shared" si="5"/>
        <v>6448.688979251132</v>
      </c>
      <c r="V61" s="17"/>
      <c r="W61" s="17">
        <f t="shared" si="6"/>
        <v>551823.5283673469</v>
      </c>
      <c r="X61" s="17">
        <f t="shared" si="7"/>
        <v>6580.294876786869</v>
      </c>
      <c r="Z61" s="17"/>
      <c r="AA61" s="17"/>
      <c r="AB61" s="17"/>
      <c r="AC61" s="40">
        <f t="shared" si="8"/>
        <v>0.8885294388419072</v>
      </c>
      <c r="AD61">
        <f t="shared" si="9"/>
        <v>580671.168</v>
      </c>
      <c r="AE61" s="41">
        <f t="shared" si="10"/>
        <v>0.9503201790920449</v>
      </c>
      <c r="AG61" s="17">
        <v>565300.26</v>
      </c>
      <c r="AH61" s="17">
        <f t="shared" si="11"/>
        <v>6741</v>
      </c>
    </row>
    <row r="62" spans="1:34" s="20" customFormat="1" ht="15">
      <c r="A62" s="5">
        <v>57</v>
      </c>
      <c r="B62" s="5" t="s">
        <v>35</v>
      </c>
      <c r="C62" s="29">
        <v>2701</v>
      </c>
      <c r="D62" s="29">
        <v>27</v>
      </c>
      <c r="E62" s="4" t="s">
        <v>29</v>
      </c>
      <c r="F62" s="5">
        <v>2.9</v>
      </c>
      <c r="G62" s="23">
        <v>121.43</v>
      </c>
      <c r="H62" s="23">
        <v>26.29</v>
      </c>
      <c r="I62" s="23">
        <v>95.14</v>
      </c>
      <c r="J62" s="30">
        <f t="shared" si="0"/>
        <v>8793.971835625463</v>
      </c>
      <c r="K62" s="30">
        <f t="shared" si="1"/>
        <v>11224.006726928737</v>
      </c>
      <c r="L62" s="31">
        <v>1067852</v>
      </c>
      <c r="M62" s="3"/>
      <c r="N62" s="14" t="s">
        <v>30</v>
      </c>
      <c r="O62" s="2"/>
      <c r="Q62" s="17">
        <f t="shared" si="2"/>
        <v>1009013.3548</v>
      </c>
      <c r="R62" s="17">
        <f t="shared" si="3"/>
        <v>8309.4239874825</v>
      </c>
      <c r="S62" s="37"/>
      <c r="T62" s="17">
        <f t="shared" si="4"/>
        <v>857661.3515799999</v>
      </c>
      <c r="U62" s="17">
        <f t="shared" si="5"/>
        <v>7063.010389360124</v>
      </c>
      <c r="V62" s="37"/>
      <c r="W62" s="17">
        <f t="shared" si="6"/>
        <v>875164.6444693877</v>
      </c>
      <c r="X62" s="17">
        <f t="shared" si="7"/>
        <v>7207.153458530739</v>
      </c>
      <c r="Z62" s="17"/>
      <c r="AA62" s="17"/>
      <c r="AB62" s="17"/>
      <c r="AC62" s="40">
        <f t="shared" si="8"/>
        <v>0.893082361807408</v>
      </c>
      <c r="AD62">
        <f t="shared" si="9"/>
        <v>920915.5647999999</v>
      </c>
      <c r="AE62" s="41">
        <f t="shared" si="10"/>
        <v>0.950320179092045</v>
      </c>
      <c r="AG62" s="17">
        <v>901132.03</v>
      </c>
      <c r="AH62" s="17">
        <f t="shared" si="11"/>
        <v>7421</v>
      </c>
    </row>
    <row r="63" spans="1:34" s="21" customFormat="1" ht="15">
      <c r="A63" s="5">
        <v>58</v>
      </c>
      <c r="B63" s="5" t="s">
        <v>35</v>
      </c>
      <c r="C63" s="22">
        <v>2401</v>
      </c>
      <c r="D63" s="22">
        <v>24</v>
      </c>
      <c r="E63" s="4" t="s">
        <v>29</v>
      </c>
      <c r="F63" s="5">
        <v>2.9</v>
      </c>
      <c r="G63" s="23">
        <v>121.43</v>
      </c>
      <c r="H63" s="23">
        <v>26.29</v>
      </c>
      <c r="I63" s="23">
        <v>95.14</v>
      </c>
      <c r="J63" s="30">
        <f t="shared" si="0"/>
        <v>8970.196821213867</v>
      </c>
      <c r="K63" s="30">
        <f t="shared" si="1"/>
        <v>11448.927895732604</v>
      </c>
      <c r="L63" s="31">
        <v>1089251</v>
      </c>
      <c r="M63" s="32"/>
      <c r="N63" s="14" t="s">
        <v>30</v>
      </c>
      <c r="O63" s="33"/>
      <c r="Q63" s="17">
        <f t="shared" si="2"/>
        <v>1029233.2699</v>
      </c>
      <c r="R63" s="17">
        <f t="shared" si="3"/>
        <v>8475.938976364983</v>
      </c>
      <c r="S63" s="38"/>
      <c r="T63" s="17">
        <f t="shared" si="4"/>
        <v>874848.279415</v>
      </c>
      <c r="U63" s="17">
        <f t="shared" si="5"/>
        <v>7204.548129910236</v>
      </c>
      <c r="V63" s="38"/>
      <c r="W63" s="17">
        <f t="shared" si="6"/>
        <v>892702.3259336735</v>
      </c>
      <c r="X63" s="17">
        <f t="shared" si="7"/>
        <v>7351.579724398201</v>
      </c>
      <c r="Z63" s="17"/>
      <c r="AA63" s="17"/>
      <c r="AB63" s="17"/>
      <c r="AC63" s="40">
        <f t="shared" si="8"/>
        <v>0.8932343686182274</v>
      </c>
      <c r="AD63">
        <f t="shared" si="9"/>
        <v>939370.0623999999</v>
      </c>
      <c r="AE63" s="41">
        <f t="shared" si="10"/>
        <v>0.9503201790920451</v>
      </c>
      <c r="AG63" s="17">
        <v>919346.53</v>
      </c>
      <c r="AH63" s="17">
        <f t="shared" si="11"/>
        <v>7571</v>
      </c>
    </row>
    <row r="64" spans="1:34" s="21" customFormat="1" ht="15">
      <c r="A64" s="5">
        <v>59</v>
      </c>
      <c r="B64" s="5" t="s">
        <v>35</v>
      </c>
      <c r="C64" s="22">
        <v>1801</v>
      </c>
      <c r="D64" s="22">
        <v>18</v>
      </c>
      <c r="E64" s="4" t="s">
        <v>29</v>
      </c>
      <c r="F64" s="5">
        <v>2.9</v>
      </c>
      <c r="G64" s="23">
        <v>121.43</v>
      </c>
      <c r="H64" s="23">
        <v>26.29</v>
      </c>
      <c r="I64" s="23">
        <v>95.14</v>
      </c>
      <c r="J64" s="30">
        <f t="shared" si="0"/>
        <v>9028.930247879436</v>
      </c>
      <c r="K64" s="30">
        <f t="shared" si="1"/>
        <v>11523.891107841077</v>
      </c>
      <c r="L64" s="31">
        <v>1096383</v>
      </c>
      <c r="M64" s="32"/>
      <c r="N64" s="14" t="s">
        <v>30</v>
      </c>
      <c r="O64" s="33"/>
      <c r="Q64" s="17">
        <f t="shared" si="2"/>
        <v>1035972.2967</v>
      </c>
      <c r="R64" s="17">
        <f t="shared" si="3"/>
        <v>8531.436191221279</v>
      </c>
      <c r="S64" s="38"/>
      <c r="T64" s="17">
        <f t="shared" si="4"/>
        <v>880576.4521949999</v>
      </c>
      <c r="U64" s="17">
        <f t="shared" si="5"/>
        <v>7251.720762538087</v>
      </c>
      <c r="V64" s="38"/>
      <c r="W64" s="17">
        <f t="shared" si="6"/>
        <v>898547.4001989795</v>
      </c>
      <c r="X64" s="17">
        <f t="shared" si="7"/>
        <v>7399.715063814375</v>
      </c>
      <c r="Z64" s="17"/>
      <c r="AA64" s="17"/>
      <c r="AB64" s="17"/>
      <c r="AC64" s="40">
        <f t="shared" si="8"/>
        <v>0.8932845337156592</v>
      </c>
      <c r="AD64">
        <f t="shared" si="9"/>
        <v>945520.6992</v>
      </c>
      <c r="AE64" s="41">
        <f t="shared" si="10"/>
        <v>0.9503201790920449</v>
      </c>
      <c r="AG64" s="17">
        <v>925418.03</v>
      </c>
      <c r="AH64" s="17">
        <f t="shared" si="11"/>
        <v>7621</v>
      </c>
    </row>
    <row r="65" spans="1:34" s="21" customFormat="1" ht="15">
      <c r="A65" s="5">
        <v>60</v>
      </c>
      <c r="B65" s="5" t="s">
        <v>35</v>
      </c>
      <c r="C65" s="22">
        <v>1401</v>
      </c>
      <c r="D65" s="22">
        <v>14</v>
      </c>
      <c r="E65" s="4" t="s">
        <v>29</v>
      </c>
      <c r="F65" s="5">
        <v>2.9</v>
      </c>
      <c r="G65" s="23">
        <v>121.43</v>
      </c>
      <c r="H65" s="23">
        <v>26.29</v>
      </c>
      <c r="I65" s="23">
        <v>95.14</v>
      </c>
      <c r="J65" s="30">
        <f t="shared" si="0"/>
        <v>8911.446924153834</v>
      </c>
      <c r="K65" s="30">
        <f t="shared" si="1"/>
        <v>11373.94366197183</v>
      </c>
      <c r="L65" s="31">
        <v>1082117</v>
      </c>
      <c r="M65" s="32"/>
      <c r="N65" s="14" t="s">
        <v>30</v>
      </c>
      <c r="O65" s="33"/>
      <c r="Q65" s="17">
        <f t="shared" si="2"/>
        <v>1022492.3533</v>
      </c>
      <c r="R65" s="17">
        <f t="shared" si="3"/>
        <v>8420.426198632957</v>
      </c>
      <c r="S65" s="38"/>
      <c r="T65" s="17">
        <f t="shared" si="4"/>
        <v>869118.500305</v>
      </c>
      <c r="U65" s="17">
        <f t="shared" si="5"/>
        <v>7157.362268838013</v>
      </c>
      <c r="V65" s="38"/>
      <c r="W65" s="17">
        <f t="shared" si="6"/>
        <v>886855.6125561225</v>
      </c>
      <c r="X65" s="17">
        <f t="shared" si="7"/>
        <v>7303.430886569401</v>
      </c>
      <c r="Z65" s="17"/>
      <c r="AA65" s="17"/>
      <c r="AB65" s="17"/>
      <c r="AC65" s="40">
        <f t="shared" si="8"/>
        <v>0.8931851930750279</v>
      </c>
      <c r="AD65">
        <f t="shared" si="9"/>
        <v>933217.7007999999</v>
      </c>
      <c r="AE65" s="41">
        <f t="shared" si="10"/>
        <v>0.9503201790920451</v>
      </c>
      <c r="AG65" s="17">
        <v>913275.03</v>
      </c>
      <c r="AH65" s="17">
        <f t="shared" si="11"/>
        <v>7521</v>
      </c>
    </row>
    <row r="66" spans="1:34" s="21" customFormat="1" ht="15">
      <c r="A66" s="5">
        <v>61</v>
      </c>
      <c r="B66" s="5" t="s">
        <v>35</v>
      </c>
      <c r="C66" s="22">
        <v>301</v>
      </c>
      <c r="D66" s="22">
        <v>3</v>
      </c>
      <c r="E66" s="4" t="s">
        <v>29</v>
      </c>
      <c r="F66" s="5">
        <v>2.9</v>
      </c>
      <c r="G66" s="23">
        <v>121.43</v>
      </c>
      <c r="H66" s="23">
        <v>26.29</v>
      </c>
      <c r="I66" s="23">
        <v>95.14</v>
      </c>
      <c r="J66" s="30">
        <f t="shared" si="0"/>
        <v>8441.530099645886</v>
      </c>
      <c r="K66" s="30">
        <f t="shared" si="1"/>
        <v>10774.17490014715</v>
      </c>
      <c r="L66" s="31">
        <v>1025055</v>
      </c>
      <c r="M66" s="32"/>
      <c r="N66" s="14" t="s">
        <v>30</v>
      </c>
      <c r="O66" s="33"/>
      <c r="Q66" s="17">
        <f t="shared" si="2"/>
        <v>968574.4695</v>
      </c>
      <c r="R66" s="17">
        <f t="shared" si="3"/>
        <v>7976.401791155397</v>
      </c>
      <c r="S66" s="38"/>
      <c r="T66" s="17">
        <f t="shared" si="4"/>
        <v>823288.299075</v>
      </c>
      <c r="U66" s="17">
        <f t="shared" si="5"/>
        <v>6779.941522482088</v>
      </c>
      <c r="V66" s="38"/>
      <c r="W66" s="17">
        <f t="shared" si="6"/>
        <v>840090.1010969388</v>
      </c>
      <c r="X66" s="17">
        <f t="shared" si="7"/>
        <v>6918.307676002131</v>
      </c>
      <c r="Z66" s="17"/>
      <c r="AA66" s="17"/>
      <c r="AB66" s="17"/>
      <c r="AC66" s="40">
        <f t="shared" si="8"/>
        <v>0.8927584375070089</v>
      </c>
      <c r="AD66">
        <f t="shared" si="9"/>
        <v>884007.432</v>
      </c>
      <c r="AE66" s="41">
        <f t="shared" si="10"/>
        <v>0.950320179092045</v>
      </c>
      <c r="AG66" s="17">
        <v>864703.03</v>
      </c>
      <c r="AH66" s="17">
        <f t="shared" si="11"/>
        <v>7121</v>
      </c>
    </row>
    <row r="67" spans="1:34" s="21" customFormat="1" ht="15">
      <c r="A67" s="5">
        <v>62</v>
      </c>
      <c r="B67" s="5" t="s">
        <v>35</v>
      </c>
      <c r="C67" s="22">
        <v>201</v>
      </c>
      <c r="D67" s="22">
        <v>2</v>
      </c>
      <c r="E67" s="4" t="s">
        <v>29</v>
      </c>
      <c r="F67" s="5">
        <v>2.9</v>
      </c>
      <c r="G67" s="23">
        <v>121.43</v>
      </c>
      <c r="H67" s="23">
        <v>26.29</v>
      </c>
      <c r="I67" s="23">
        <v>95.14</v>
      </c>
      <c r="J67" s="30">
        <f t="shared" si="0"/>
        <v>8324.055011117516</v>
      </c>
      <c r="K67" s="30">
        <f t="shared" si="1"/>
        <v>10624.237965104057</v>
      </c>
      <c r="L67" s="31">
        <v>1010790</v>
      </c>
      <c r="M67" s="32"/>
      <c r="N67" s="14" t="s">
        <v>30</v>
      </c>
      <c r="O67" s="33"/>
      <c r="Q67" s="17">
        <f t="shared" si="2"/>
        <v>955095.471</v>
      </c>
      <c r="R67" s="17">
        <f t="shared" si="3"/>
        <v>7865.399580004941</v>
      </c>
      <c r="S67" s="38"/>
      <c r="T67" s="17">
        <f t="shared" si="4"/>
        <v>811831.15035</v>
      </c>
      <c r="U67" s="17">
        <f t="shared" si="5"/>
        <v>6685.589643004199</v>
      </c>
      <c r="V67" s="38"/>
      <c r="W67" s="17">
        <f t="shared" si="6"/>
        <v>828399.1330102041</v>
      </c>
      <c r="X67" s="17">
        <f t="shared" si="7"/>
        <v>6822.030247963469</v>
      </c>
      <c r="Z67" s="17"/>
      <c r="AA67" s="17"/>
      <c r="AB67" s="17"/>
      <c r="AC67" s="40">
        <f t="shared" si="8"/>
        <v>0.8926437784354231</v>
      </c>
      <c r="AD67">
        <f t="shared" si="9"/>
        <v>871705.296</v>
      </c>
      <c r="AE67" s="41">
        <f t="shared" si="10"/>
        <v>0.950320179092045</v>
      </c>
      <c r="AG67" s="17">
        <v>852560.03</v>
      </c>
      <c r="AH67" s="17">
        <f t="shared" si="11"/>
        <v>7021</v>
      </c>
    </row>
    <row r="68" spans="1:34" s="21" customFormat="1" ht="15">
      <c r="A68" s="5">
        <v>63</v>
      </c>
      <c r="B68" s="5" t="s">
        <v>35</v>
      </c>
      <c r="C68" s="22">
        <v>2702</v>
      </c>
      <c r="D68" s="22">
        <v>27</v>
      </c>
      <c r="E68" s="4" t="s">
        <v>31</v>
      </c>
      <c r="F68" s="5">
        <v>2.9</v>
      </c>
      <c r="G68" s="23">
        <v>96.4</v>
      </c>
      <c r="H68" s="23">
        <v>20.87</v>
      </c>
      <c r="I68" s="23">
        <v>75.53</v>
      </c>
      <c r="J68" s="30">
        <f t="shared" si="0"/>
        <v>8860.653526970953</v>
      </c>
      <c r="K68" s="30">
        <f t="shared" si="1"/>
        <v>11308.976565603072</v>
      </c>
      <c r="L68" s="31">
        <v>854167</v>
      </c>
      <c r="M68" s="32"/>
      <c r="N68" s="14" t="s">
        <v>30</v>
      </c>
      <c r="O68" s="33"/>
      <c r="Q68" s="17">
        <f t="shared" si="2"/>
        <v>807102.3983</v>
      </c>
      <c r="R68" s="17">
        <f t="shared" si="3"/>
        <v>8372.431517634854</v>
      </c>
      <c r="S68" s="38"/>
      <c r="T68" s="17">
        <f t="shared" si="4"/>
        <v>686037.038555</v>
      </c>
      <c r="U68" s="17">
        <f t="shared" si="5"/>
        <v>7116.566789989626</v>
      </c>
      <c r="V68" s="38"/>
      <c r="W68" s="17">
        <f t="shared" si="6"/>
        <v>700037.7944438775</v>
      </c>
      <c r="X68" s="17">
        <f t="shared" si="7"/>
        <v>7261.80284692819</v>
      </c>
      <c r="Z68" s="17"/>
      <c r="AA68" s="17"/>
      <c r="AB68" s="17"/>
      <c r="AC68" s="40">
        <f t="shared" si="8"/>
        <v>0.8911389701169719</v>
      </c>
      <c r="AD68">
        <f t="shared" si="9"/>
        <v>736633.6208</v>
      </c>
      <c r="AE68" s="41">
        <f t="shared" si="10"/>
        <v>0.9503201790920449</v>
      </c>
      <c r="AG68" s="17">
        <v>719240.4</v>
      </c>
      <c r="AH68" s="17">
        <f t="shared" si="11"/>
        <v>7461</v>
      </c>
    </row>
    <row r="69" spans="1:34" s="21" customFormat="1" ht="15">
      <c r="A69" s="5">
        <v>64</v>
      </c>
      <c r="B69" s="5" t="s">
        <v>35</v>
      </c>
      <c r="C69" s="22">
        <v>1702</v>
      </c>
      <c r="D69" s="22">
        <v>17</v>
      </c>
      <c r="E69" s="4" t="s">
        <v>31</v>
      </c>
      <c r="F69" s="5">
        <v>2.9</v>
      </c>
      <c r="G69" s="23">
        <v>96.4</v>
      </c>
      <c r="H69" s="23">
        <v>20.87</v>
      </c>
      <c r="I69" s="23">
        <v>75.53</v>
      </c>
      <c r="J69" s="30">
        <f t="shared" si="0"/>
        <v>9154.346473029045</v>
      </c>
      <c r="K69" s="30">
        <f t="shared" si="1"/>
        <v>11683.82099827883</v>
      </c>
      <c r="L69" s="31">
        <v>882479</v>
      </c>
      <c r="M69" s="32"/>
      <c r="N69" s="14" t="s">
        <v>30</v>
      </c>
      <c r="O69" s="33"/>
      <c r="Q69" s="17">
        <f t="shared" si="2"/>
        <v>833854.4071</v>
      </c>
      <c r="R69" s="17">
        <f t="shared" si="3"/>
        <v>8649.941982365144</v>
      </c>
      <c r="S69" s="38"/>
      <c r="T69" s="17">
        <f t="shared" si="4"/>
        <v>708776.246035</v>
      </c>
      <c r="U69" s="17">
        <f t="shared" si="5"/>
        <v>7352.450685010373</v>
      </c>
      <c r="V69" s="38"/>
      <c r="W69" s="17">
        <f t="shared" si="6"/>
        <v>723241.067382653</v>
      </c>
      <c r="X69" s="17">
        <f t="shared" si="7"/>
        <v>7502.500698990176</v>
      </c>
      <c r="Z69" s="17"/>
      <c r="AA69" s="17"/>
      <c r="AB69" s="17"/>
      <c r="AC69" s="40">
        <f t="shared" si="8"/>
        <v>0.8914510658823621</v>
      </c>
      <c r="AD69">
        <f t="shared" si="9"/>
        <v>761049.8896</v>
      </c>
      <c r="AE69" s="41">
        <f t="shared" si="10"/>
        <v>0.9503201790920449</v>
      </c>
      <c r="AG69" s="17">
        <v>743340.4</v>
      </c>
      <c r="AH69" s="17">
        <f t="shared" si="11"/>
        <v>7711</v>
      </c>
    </row>
    <row r="70" spans="1:34" s="21" customFormat="1" ht="15">
      <c r="A70" s="5">
        <v>65</v>
      </c>
      <c r="B70" s="5" t="s">
        <v>35</v>
      </c>
      <c r="C70" s="22">
        <v>202</v>
      </c>
      <c r="D70" s="22">
        <v>2</v>
      </c>
      <c r="E70" s="4" t="s">
        <v>31</v>
      </c>
      <c r="F70" s="5">
        <v>2.9</v>
      </c>
      <c r="G70" s="23">
        <v>96.4</v>
      </c>
      <c r="H70" s="23">
        <v>20.87</v>
      </c>
      <c r="I70" s="23">
        <v>75.53</v>
      </c>
      <c r="J70" s="30">
        <f t="shared" si="0"/>
        <v>8390.736514522821</v>
      </c>
      <c r="K70" s="30">
        <f t="shared" si="1"/>
        <v>10709.214881504038</v>
      </c>
      <c r="L70" s="31">
        <v>808867</v>
      </c>
      <c r="M70" s="32"/>
      <c r="N70" s="14" t="s">
        <v>30</v>
      </c>
      <c r="O70" s="33"/>
      <c r="Q70" s="17">
        <f t="shared" si="2"/>
        <v>764298.4282999999</v>
      </c>
      <c r="R70" s="17">
        <f t="shared" si="3"/>
        <v>7928.406932572612</v>
      </c>
      <c r="S70" s="38"/>
      <c r="T70" s="17">
        <f t="shared" si="4"/>
        <v>649653.664055</v>
      </c>
      <c r="U70" s="17">
        <f t="shared" si="5"/>
        <v>6739.145892686721</v>
      </c>
      <c r="V70" s="38"/>
      <c r="W70" s="17">
        <f t="shared" si="6"/>
        <v>662911.9020969387</v>
      </c>
      <c r="X70" s="17">
        <f t="shared" si="7"/>
        <v>6876.6794823333885</v>
      </c>
      <c r="Z70" s="17"/>
      <c r="AA70" s="17"/>
      <c r="AB70" s="17"/>
      <c r="AC70" s="40">
        <f t="shared" si="8"/>
        <v>0.8905950539686595</v>
      </c>
      <c r="AD70">
        <f t="shared" si="9"/>
        <v>697566.9008000001</v>
      </c>
      <c r="AE70" s="41">
        <f t="shared" si="10"/>
        <v>0.9503201790920448</v>
      </c>
      <c r="AG70" s="17">
        <v>680680.4</v>
      </c>
      <c r="AH70" s="17">
        <f t="shared" si="11"/>
        <v>7061</v>
      </c>
    </row>
    <row r="71" spans="1:34" s="21" customFormat="1" ht="15">
      <c r="A71" s="5">
        <v>66</v>
      </c>
      <c r="B71" s="5" t="s">
        <v>35</v>
      </c>
      <c r="C71" s="24">
        <v>2703</v>
      </c>
      <c r="D71" s="24">
        <v>27</v>
      </c>
      <c r="E71" s="4" t="s">
        <v>31</v>
      </c>
      <c r="F71" s="5">
        <v>2.9</v>
      </c>
      <c r="G71" s="23">
        <v>96.4</v>
      </c>
      <c r="H71" s="23">
        <v>20.87</v>
      </c>
      <c r="I71" s="23">
        <v>75.53</v>
      </c>
      <c r="J71" s="30">
        <f>L71/G71</f>
        <v>8696.182572614107</v>
      </c>
      <c r="K71" s="30">
        <f>L71/I71</f>
        <v>11099.05997616841</v>
      </c>
      <c r="L71" s="31">
        <v>838312</v>
      </c>
      <c r="M71" s="32"/>
      <c r="N71" s="14" t="s">
        <v>30</v>
      </c>
      <c r="O71" s="33"/>
      <c r="Q71" s="17">
        <f>L71*0.9449</f>
        <v>792121.0088</v>
      </c>
      <c r="R71" s="17">
        <f>Q71/G71</f>
        <v>8217.022912863069</v>
      </c>
      <c r="S71" s="38"/>
      <c r="T71" s="17">
        <f>Q71*0.85</f>
        <v>673302.8574799999</v>
      </c>
      <c r="U71" s="17">
        <f>T71/G71</f>
        <v>6984.469475933608</v>
      </c>
      <c r="V71" s="38"/>
      <c r="W71" s="17">
        <f>T71/0.98</f>
        <v>687043.7321224489</v>
      </c>
      <c r="X71" s="17">
        <f>W71/G71</f>
        <v>7127.0096693200085</v>
      </c>
      <c r="Z71" s="17"/>
      <c r="AA71" s="17"/>
      <c r="AB71" s="17"/>
      <c r="AC71" s="40">
        <f>AG71/Q71</f>
        <v>0.8909552860732054</v>
      </c>
      <c r="AD71">
        <f>L71*0.98*0.88</f>
        <v>722960.2688</v>
      </c>
      <c r="AE71" s="41">
        <f>W71/AD71</f>
        <v>0.9503201790920449</v>
      </c>
      <c r="AG71" s="17">
        <v>705744.4</v>
      </c>
      <c r="AH71" s="17">
        <f>AG71/G71</f>
        <v>7321</v>
      </c>
    </row>
    <row r="72" spans="1:34" ht="22.5" customHeight="1">
      <c r="A72" s="63" t="s">
        <v>36</v>
      </c>
      <c r="B72" s="63"/>
      <c r="C72" s="63"/>
      <c r="D72" s="63"/>
      <c r="E72" s="63"/>
      <c r="F72" s="64"/>
      <c r="G72" s="6">
        <f>H72+I72</f>
        <v>7088.170000000003</v>
      </c>
      <c r="H72" s="7">
        <f>SUM(H6:H71)</f>
        <v>1534.5999999999988</v>
      </c>
      <c r="I72" s="7">
        <f>SUM(I6:I71)</f>
        <v>5553.570000000004</v>
      </c>
      <c r="J72" s="15">
        <f>L72/G72</f>
        <v>8852.3837605475</v>
      </c>
      <c r="K72" s="6">
        <f>L72/I72</f>
        <v>11298.534276150287</v>
      </c>
      <c r="L72" s="15">
        <f>SUM(L6:L71)</f>
        <v>62747201</v>
      </c>
      <c r="M72" s="6"/>
      <c r="N72" s="14" t="s">
        <v>30</v>
      </c>
      <c r="O72" s="16"/>
      <c r="Q72" s="17">
        <f>SUM(Q6:Q71)</f>
        <v>59289830.22489998</v>
      </c>
      <c r="R72" s="17">
        <f>Q72/G72</f>
        <v>8364.61741534133</v>
      </c>
      <c r="S72" s="17"/>
      <c r="T72" s="17">
        <f>SUM(T6:T71)</f>
        <v>50396355.69116501</v>
      </c>
      <c r="U72" s="17">
        <f>T72/G72</f>
        <v>7109.924803040134</v>
      </c>
      <c r="V72" s="17"/>
      <c r="W72" s="17">
        <f>SUM(W6:W71)</f>
        <v>51424852.74608673</v>
      </c>
      <c r="X72" s="17">
        <f>W72/G72</f>
        <v>7255.025309224625</v>
      </c>
      <c r="Z72" s="17"/>
      <c r="AA72" s="17"/>
      <c r="AB72" s="17"/>
      <c r="AC72" s="40">
        <f>AG72/Q72</f>
        <v>0.8921251953220479</v>
      </c>
      <c r="AG72" s="17">
        <f>SUM(AG6:AG71)</f>
        <v>52893951.36999995</v>
      </c>
      <c r="AH72" s="17">
        <f>AG72/G72</f>
        <v>7462.285945455587</v>
      </c>
    </row>
    <row r="73" spans="1:15" ht="33" customHeight="1">
      <c r="A73" s="68" t="s">
        <v>37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70"/>
    </row>
    <row r="74" spans="1:15" ht="69" customHeight="1">
      <c r="A74" s="71" t="s">
        <v>38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spans="1:15" ht="22.5" customHeight="1">
      <c r="A75" s="60" t="s">
        <v>39</v>
      </c>
      <c r="B75" s="60"/>
      <c r="C75" s="60"/>
      <c r="D75" s="60"/>
      <c r="E75" s="60"/>
      <c r="F75" s="42"/>
      <c r="G75" s="42"/>
      <c r="H75" s="42"/>
      <c r="I75" s="42"/>
      <c r="J75" s="42"/>
      <c r="K75" s="60" t="s">
        <v>40</v>
      </c>
      <c r="L75" s="60"/>
      <c r="M75" s="42"/>
      <c r="N75" s="8"/>
      <c r="O75" s="8"/>
    </row>
    <row r="76" spans="1:15" ht="22.5" customHeight="1">
      <c r="A76" s="60" t="s">
        <v>41</v>
      </c>
      <c r="B76" s="60"/>
      <c r="C76" s="60"/>
      <c r="D76" s="60"/>
      <c r="E76" s="60"/>
      <c r="F76" s="8"/>
      <c r="G76" s="8"/>
      <c r="H76" s="8"/>
      <c r="I76" s="8"/>
      <c r="J76" s="8"/>
      <c r="K76" s="60" t="s">
        <v>42</v>
      </c>
      <c r="L76" s="60"/>
      <c r="M76" s="42"/>
      <c r="N76" s="8"/>
      <c r="O76" s="8"/>
    </row>
    <row r="81" spans="2:7" ht="14.25">
      <c r="B81" s="20" t="s">
        <v>43</v>
      </c>
      <c r="C81">
        <v>8795</v>
      </c>
      <c r="E81" s="17">
        <f>C81*0.951</f>
        <v>8364.045</v>
      </c>
      <c r="G81">
        <f>E81/J72</f>
        <v>0.9448353377172956</v>
      </c>
    </row>
  </sheetData>
  <sheetProtection/>
  <autoFilter ref="A4:O76"/>
  <mergeCells count="25">
    <mergeCell ref="A73:O73"/>
    <mergeCell ref="A74:O74"/>
    <mergeCell ref="G4:G5"/>
    <mergeCell ref="H4:H5"/>
    <mergeCell ref="I4:I5"/>
    <mergeCell ref="J4:J5"/>
    <mergeCell ref="D4:D5"/>
    <mergeCell ref="E4:E5"/>
    <mergeCell ref="F4:F5"/>
    <mergeCell ref="A1:B1"/>
    <mergeCell ref="A2:O2"/>
    <mergeCell ref="A3:F3"/>
    <mergeCell ref="M4:M5"/>
    <mergeCell ref="N4:N5"/>
    <mergeCell ref="O4:O5"/>
    <mergeCell ref="A75:E75"/>
    <mergeCell ref="K75:L75"/>
    <mergeCell ref="A76:E76"/>
    <mergeCell ref="K76:L76"/>
    <mergeCell ref="A4:A5"/>
    <mergeCell ref="B4:B5"/>
    <mergeCell ref="C4:C5"/>
    <mergeCell ref="K4:K5"/>
    <mergeCell ref="L4:L5"/>
    <mergeCell ref="A72:F72"/>
  </mergeCells>
  <printOptions/>
  <pageMargins left="0.35433070866141736" right="0.11811023622047245" top="0.4724409448818898" bottom="0.4724409448818898" header="0.1968503937007874" footer="0.1968503937007874"/>
  <pageSetup fitToHeight="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workbookViewId="0" topLeftCell="A1">
      <selection activeCell="R10" sqref="R10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8.00390625" style="0" customWidth="1"/>
    <col min="4" max="4" width="6.375" style="0" customWidth="1"/>
    <col min="5" max="5" width="13.125" style="0" customWidth="1"/>
    <col min="6" max="6" width="8.625" style="0" customWidth="1"/>
    <col min="7" max="7" width="12.875" style="0" customWidth="1"/>
    <col min="8" max="8" width="11.125" style="0" customWidth="1"/>
    <col min="9" max="9" width="10.625" style="0" customWidth="1"/>
    <col min="10" max="10" width="15.625" style="0" customWidth="1"/>
    <col min="11" max="11" width="18.875" style="0" customWidth="1"/>
    <col min="12" max="12" width="12.00390625" style="0" customWidth="1"/>
    <col min="13" max="13" width="11.503906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12.625" style="0" bestFit="1" customWidth="1"/>
  </cols>
  <sheetData>
    <row r="1" spans="1:2" ht="18" customHeight="1">
      <c r="A1" s="65" t="s">
        <v>0</v>
      </c>
      <c r="B1" s="65"/>
    </row>
    <row r="2" spans="1:15" ht="40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6" customHeight="1">
      <c r="A3" s="67" t="s">
        <v>2</v>
      </c>
      <c r="B3" s="67"/>
      <c r="C3" s="67"/>
      <c r="D3" s="67"/>
      <c r="E3" s="67"/>
      <c r="F3" s="67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</row>
    <row r="4" spans="1:15" ht="30" customHeight="1">
      <c r="A4" s="61" t="s">
        <v>11</v>
      </c>
      <c r="B4" s="62" t="s">
        <v>12</v>
      </c>
      <c r="C4" s="62" t="s">
        <v>13</v>
      </c>
      <c r="D4" s="62" t="s">
        <v>14</v>
      </c>
      <c r="E4" s="62" t="s">
        <v>15</v>
      </c>
      <c r="F4" s="62" t="s">
        <v>16</v>
      </c>
      <c r="G4" s="62" t="s">
        <v>17</v>
      </c>
      <c r="H4" s="62" t="s">
        <v>18</v>
      </c>
      <c r="I4" s="62" t="s">
        <v>19</v>
      </c>
      <c r="J4" s="62" t="s">
        <v>20</v>
      </c>
      <c r="K4" s="62" t="s">
        <v>21</v>
      </c>
      <c r="L4" s="62" t="s">
        <v>22</v>
      </c>
      <c r="M4" s="62" t="s">
        <v>23</v>
      </c>
      <c r="N4" s="62" t="s">
        <v>24</v>
      </c>
      <c r="O4" s="61" t="s">
        <v>25</v>
      </c>
    </row>
    <row r="5" spans="1:15" ht="14.2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1"/>
    </row>
    <row r="6" spans="1:15" ht="14.25">
      <c r="A6" s="2"/>
      <c r="B6" s="3" t="s">
        <v>44</v>
      </c>
      <c r="C6" s="3">
        <v>1804</v>
      </c>
      <c r="D6" s="3">
        <v>18</v>
      </c>
      <c r="E6" s="3" t="s">
        <v>45</v>
      </c>
      <c r="F6" s="3">
        <v>2.9</v>
      </c>
      <c r="G6" s="3">
        <v>83.86</v>
      </c>
      <c r="H6" s="3">
        <v>18.159999999999997</v>
      </c>
      <c r="I6" s="3">
        <v>65.7</v>
      </c>
      <c r="J6" s="18">
        <v>8733.973288814692</v>
      </c>
      <c r="K6" s="18">
        <v>11148.112633181127</v>
      </c>
      <c r="L6" s="3">
        <v>732431</v>
      </c>
      <c r="M6" s="3"/>
      <c r="N6" s="3"/>
      <c r="O6" s="2"/>
    </row>
    <row r="7" spans="1:18" ht="14.25">
      <c r="A7" s="2"/>
      <c r="B7" s="3" t="s">
        <v>44</v>
      </c>
      <c r="C7" s="3">
        <v>203</v>
      </c>
      <c r="D7" s="3">
        <v>2</v>
      </c>
      <c r="E7" s="3" t="s">
        <v>46</v>
      </c>
      <c r="F7" s="3">
        <v>2.9</v>
      </c>
      <c r="G7" s="3">
        <v>96.4</v>
      </c>
      <c r="H7" s="3">
        <v>20.870000000000005</v>
      </c>
      <c r="I7" s="3">
        <v>75.53</v>
      </c>
      <c r="J7" s="18">
        <v>7839.60580912863</v>
      </c>
      <c r="K7" s="18">
        <v>10005.79902025685</v>
      </c>
      <c r="L7" s="18">
        <v>755738</v>
      </c>
      <c r="M7" s="3"/>
      <c r="N7" s="3"/>
      <c r="O7" s="2"/>
      <c r="Q7" s="19">
        <f>L7*0.9651</f>
        <v>729362.7437999999</v>
      </c>
      <c r="R7" s="19">
        <f>Q7/G7</f>
        <v>7566.003566390041</v>
      </c>
    </row>
    <row r="8" spans="1:18" ht="22.5" customHeight="1">
      <c r="A8" s="63" t="s">
        <v>36</v>
      </c>
      <c r="B8" s="63"/>
      <c r="C8" s="63"/>
      <c r="D8" s="63"/>
      <c r="E8" s="63"/>
      <c r="F8" s="64"/>
      <c r="G8" s="6">
        <f>G6+G7</f>
        <v>180.26</v>
      </c>
      <c r="H8" s="7"/>
      <c r="I8" s="7"/>
      <c r="J8" s="15">
        <f>L8/G8</f>
        <v>8255.680683457229</v>
      </c>
      <c r="K8" s="6"/>
      <c r="L8" s="15">
        <f>L6+L7</f>
        <v>1488169</v>
      </c>
      <c r="M8" s="6"/>
      <c r="N8" s="14" t="s">
        <v>30</v>
      </c>
      <c r="O8" s="16"/>
      <c r="Q8" s="15">
        <f>R8*G8</f>
        <v>1363847.16</v>
      </c>
      <c r="R8" s="17">
        <v>7566</v>
      </c>
    </row>
    <row r="9" spans="1:18" ht="33" customHeight="1">
      <c r="A9" s="68" t="s">
        <v>47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Q9" s="19">
        <f>Q8-L6</f>
        <v>631416.1599999999</v>
      </c>
      <c r="R9" s="19">
        <f>Q9/G7</f>
        <v>6549.960165975102</v>
      </c>
    </row>
    <row r="10" spans="1:15" ht="69" customHeight="1">
      <c r="A10" s="71" t="s">
        <v>38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22.5" customHeight="1">
      <c r="A11" s="8" t="s">
        <v>48</v>
      </c>
      <c r="B11" s="8"/>
      <c r="C11" s="73" t="s">
        <v>49</v>
      </c>
      <c r="D11" s="73"/>
      <c r="E11" s="8"/>
      <c r="F11" s="8"/>
      <c r="G11" s="73" t="s">
        <v>50</v>
      </c>
      <c r="H11" s="73"/>
      <c r="I11" s="8"/>
      <c r="J11" s="8"/>
      <c r="K11" s="8" t="s">
        <v>51</v>
      </c>
      <c r="L11" s="8"/>
      <c r="M11" s="73" t="s">
        <v>52</v>
      </c>
      <c r="N11" s="73"/>
      <c r="O11" s="8"/>
    </row>
    <row r="12" spans="1:15" ht="22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.75" customHeight="1">
      <c r="A13" s="8" t="s">
        <v>53</v>
      </c>
      <c r="B13" s="8"/>
      <c r="C13" s="73" t="s">
        <v>54</v>
      </c>
      <c r="D13" s="73"/>
      <c r="E13" s="8"/>
      <c r="F13" s="8"/>
      <c r="G13" s="73" t="s">
        <v>55</v>
      </c>
      <c r="H13" s="73"/>
      <c r="I13" s="8"/>
      <c r="J13" s="8"/>
      <c r="K13" s="8" t="s">
        <v>56</v>
      </c>
      <c r="L13" s="8"/>
      <c r="M13" s="8"/>
      <c r="N13" s="8"/>
      <c r="O13" s="8"/>
    </row>
    <row r="14" spans="1:15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4.25">
      <c r="A15" s="8"/>
      <c r="B15" s="8"/>
      <c r="C15" s="8"/>
      <c r="D15" s="8"/>
      <c r="E15" s="8"/>
      <c r="F15" s="8"/>
      <c r="G15" s="9"/>
      <c r="H15" s="8"/>
      <c r="I15" s="8"/>
      <c r="J15" s="8"/>
      <c r="K15" s="8"/>
      <c r="L15" s="8"/>
      <c r="M15" s="8"/>
      <c r="N15" s="8"/>
      <c r="O15" s="8"/>
    </row>
    <row r="16" spans="1:15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4.25">
      <c r="A17" s="8"/>
      <c r="B17" s="8"/>
      <c r="C17" s="8"/>
      <c r="D17" s="8"/>
      <c r="E17" s="8">
        <v>7956</v>
      </c>
      <c r="F17" s="8"/>
      <c r="G17" s="8">
        <f>E17*0.951</f>
        <v>7566.156</v>
      </c>
      <c r="H17" s="8"/>
      <c r="I17" s="8">
        <f>G17/J8</f>
        <v>0.9164787605171186</v>
      </c>
      <c r="J17" s="8"/>
      <c r="K17" s="8"/>
      <c r="L17" s="8"/>
      <c r="M17" s="8"/>
      <c r="N17" s="8"/>
      <c r="O17" s="8"/>
    </row>
    <row r="18" spans="1:15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</sheetData>
  <sheetProtection/>
  <autoFilter ref="A4:O13"/>
  <mergeCells count="26">
    <mergeCell ref="A1:B1"/>
    <mergeCell ref="A2:O2"/>
    <mergeCell ref="A3:F3"/>
    <mergeCell ref="A8:F8"/>
    <mergeCell ref="A9:O9"/>
    <mergeCell ref="A10:O10"/>
    <mergeCell ref="F4:F5"/>
    <mergeCell ref="G4:G5"/>
    <mergeCell ref="H4:H5"/>
    <mergeCell ref="I4:I5"/>
    <mergeCell ref="C11:D11"/>
    <mergeCell ref="G11:H11"/>
    <mergeCell ref="M11:N11"/>
    <mergeCell ref="C13:D13"/>
    <mergeCell ref="G13:H13"/>
    <mergeCell ref="A4:A5"/>
    <mergeCell ref="B4:B5"/>
    <mergeCell ref="C4:C5"/>
    <mergeCell ref="D4:D5"/>
    <mergeCell ref="E4:E5"/>
    <mergeCell ref="J4:J5"/>
    <mergeCell ref="K4:K5"/>
    <mergeCell ref="L4:L5"/>
    <mergeCell ref="M4:M5"/>
    <mergeCell ref="N4:N5"/>
    <mergeCell ref="O4:O5"/>
  </mergeCells>
  <printOptions/>
  <pageMargins left="0.3541666666666667" right="0.11805555555555555" top="0.46805555555555556" bottom="0.46805555555555556" header="0.20069444444444445" footer="0.20069444444444445"/>
  <pageSetup fitToHeight="0" fitToWidth="1" horizontalDpi="600" verticalDpi="6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Q9" sqref="Q9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8.00390625" style="0" customWidth="1"/>
    <col min="4" max="4" width="6.375" style="0" customWidth="1"/>
    <col min="5" max="5" width="13.125" style="0" customWidth="1"/>
    <col min="6" max="6" width="6.125" style="0" customWidth="1"/>
    <col min="7" max="7" width="9.00390625" style="0" customWidth="1"/>
    <col min="8" max="8" width="11.125" style="0" customWidth="1"/>
    <col min="9" max="9" width="10.625" style="0" customWidth="1"/>
    <col min="10" max="10" width="12.00390625" style="0" customWidth="1"/>
    <col min="11" max="11" width="13.25390625" style="0" customWidth="1"/>
    <col min="12" max="12" width="12.00390625" style="0" customWidth="1"/>
    <col min="13" max="13" width="11.503906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9.50390625" style="0" bestFit="1" customWidth="1"/>
  </cols>
  <sheetData>
    <row r="1" spans="1:2" ht="18" customHeight="1">
      <c r="A1" s="65" t="s">
        <v>0</v>
      </c>
      <c r="B1" s="65"/>
    </row>
    <row r="2" spans="1:15" ht="40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6" customHeight="1">
      <c r="A3" s="67" t="s">
        <v>2</v>
      </c>
      <c r="B3" s="67"/>
      <c r="C3" s="67"/>
      <c r="D3" s="67"/>
      <c r="E3" s="67"/>
      <c r="F3" s="67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</row>
    <row r="4" spans="1:15" ht="30" customHeight="1">
      <c r="A4" s="61" t="s">
        <v>11</v>
      </c>
      <c r="B4" s="62" t="s">
        <v>12</v>
      </c>
      <c r="C4" s="62" t="s">
        <v>13</v>
      </c>
      <c r="D4" s="62" t="s">
        <v>14</v>
      </c>
      <c r="E4" s="62" t="s">
        <v>15</v>
      </c>
      <c r="F4" s="62" t="s">
        <v>16</v>
      </c>
      <c r="G4" s="62" t="s">
        <v>17</v>
      </c>
      <c r="H4" s="62" t="s">
        <v>18</v>
      </c>
      <c r="I4" s="62" t="s">
        <v>19</v>
      </c>
      <c r="J4" s="62" t="s">
        <v>20</v>
      </c>
      <c r="K4" s="62" t="s">
        <v>21</v>
      </c>
      <c r="L4" s="62" t="s">
        <v>22</v>
      </c>
      <c r="M4" s="62" t="s">
        <v>23</v>
      </c>
      <c r="N4" s="62" t="s">
        <v>24</v>
      </c>
      <c r="O4" s="61" t="s">
        <v>25</v>
      </c>
    </row>
    <row r="5" spans="1:15" ht="14.2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1"/>
    </row>
    <row r="6" spans="1:16" s="52" customFormat="1" ht="15">
      <c r="A6" s="46">
        <v>1</v>
      </c>
      <c r="B6" s="47" t="s">
        <v>64</v>
      </c>
      <c r="C6" s="47" t="s">
        <v>65</v>
      </c>
      <c r="D6" s="47">
        <v>12</v>
      </c>
      <c r="E6" s="47" t="s">
        <v>46</v>
      </c>
      <c r="F6" s="47">
        <v>2.9</v>
      </c>
      <c r="G6" s="53">
        <v>98.9</v>
      </c>
      <c r="H6" s="48">
        <f>G6-I6</f>
        <v>23.370000000000005</v>
      </c>
      <c r="I6" s="53">
        <v>75.53</v>
      </c>
      <c r="J6" s="49">
        <v>7823</v>
      </c>
      <c r="K6" s="49">
        <f>L6/I6</f>
        <v>10243.541639083809</v>
      </c>
      <c r="L6" s="50">
        <f>J6*G6</f>
        <v>773694.7000000001</v>
      </c>
      <c r="M6" s="47"/>
      <c r="N6" s="47" t="s">
        <v>60</v>
      </c>
      <c r="O6" s="46"/>
      <c r="P6" s="51"/>
    </row>
    <row r="7" spans="1:16" s="52" customFormat="1" ht="15">
      <c r="A7" s="46">
        <v>2</v>
      </c>
      <c r="B7" s="47" t="s">
        <v>81</v>
      </c>
      <c r="C7" s="47">
        <v>2202</v>
      </c>
      <c r="D7" s="47">
        <v>22</v>
      </c>
      <c r="E7" s="47" t="s">
        <v>82</v>
      </c>
      <c r="F7" s="47">
        <v>2.9</v>
      </c>
      <c r="G7" s="53">
        <v>98.9</v>
      </c>
      <c r="H7" s="48">
        <f>G7-I7</f>
        <v>23.370000000000005</v>
      </c>
      <c r="I7" s="53">
        <v>75.53</v>
      </c>
      <c r="J7" s="49">
        <v>7823</v>
      </c>
      <c r="K7" s="49">
        <f>L7/I7</f>
        <v>10243.541639083809</v>
      </c>
      <c r="L7" s="50">
        <f>J7*G7</f>
        <v>773694.7000000001</v>
      </c>
      <c r="M7" s="47"/>
      <c r="N7" s="58" t="s">
        <v>84</v>
      </c>
      <c r="O7" s="59" t="s">
        <v>85</v>
      </c>
      <c r="P7" s="51"/>
    </row>
    <row r="8" spans="1:15" ht="15">
      <c r="A8" s="33">
        <v>3</v>
      </c>
      <c r="B8" s="5" t="s">
        <v>64</v>
      </c>
      <c r="C8" s="5">
        <v>3001</v>
      </c>
      <c r="D8" s="5">
        <v>30</v>
      </c>
      <c r="E8" s="5" t="s">
        <v>45</v>
      </c>
      <c r="F8" s="5">
        <v>2.9</v>
      </c>
      <c r="G8" s="53">
        <v>86.03</v>
      </c>
      <c r="H8" s="23">
        <f>G8-I8</f>
        <v>20.33</v>
      </c>
      <c r="I8" s="53">
        <v>65.7</v>
      </c>
      <c r="J8" s="31">
        <v>7823</v>
      </c>
      <c r="K8" s="31">
        <f>L8/I8</f>
        <v>10243.724353120244</v>
      </c>
      <c r="L8" s="44">
        <f>J8*G8</f>
        <v>673012.6900000001</v>
      </c>
      <c r="M8" s="5"/>
      <c r="N8" s="5" t="s">
        <v>60</v>
      </c>
      <c r="O8" s="33"/>
    </row>
    <row r="9" spans="1:18" ht="22.5" customHeight="1">
      <c r="A9" s="63" t="s">
        <v>36</v>
      </c>
      <c r="B9" s="63"/>
      <c r="C9" s="63"/>
      <c r="D9" s="63"/>
      <c r="E9" s="63"/>
      <c r="F9" s="64"/>
      <c r="G9" s="6">
        <f>H9+I9</f>
        <v>283.83</v>
      </c>
      <c r="H9" s="45">
        <f>SUM(H6:H8)</f>
        <v>67.07000000000001</v>
      </c>
      <c r="I9" s="45">
        <f>SUM(I6:I8)</f>
        <v>216.76</v>
      </c>
      <c r="J9" s="15">
        <f>L9/G9</f>
        <v>7823.000000000002</v>
      </c>
      <c r="K9" s="31">
        <f>L9/I9</f>
        <v>10243.597019745343</v>
      </c>
      <c r="L9" s="44">
        <f>SUM(L6:L8)</f>
        <v>2220402.0900000003</v>
      </c>
      <c r="M9" s="6"/>
      <c r="N9" s="33"/>
      <c r="O9" s="16"/>
      <c r="R9" s="17"/>
    </row>
    <row r="10" spans="1:15" ht="33" customHeight="1">
      <c r="A10" s="68" t="s">
        <v>86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</row>
    <row r="11" spans="1:15" ht="69" customHeight="1">
      <c r="A11" s="74" t="s">
        <v>80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22.5" customHeight="1">
      <c r="A12" s="8" t="s">
        <v>48</v>
      </c>
      <c r="B12" s="8"/>
      <c r="C12" s="73" t="s">
        <v>57</v>
      </c>
      <c r="D12" s="73"/>
      <c r="E12" s="8"/>
      <c r="F12" s="8"/>
      <c r="G12" s="73" t="s">
        <v>50</v>
      </c>
      <c r="H12" s="73"/>
      <c r="I12" s="8"/>
      <c r="J12" s="8"/>
      <c r="K12" s="8" t="s">
        <v>51</v>
      </c>
      <c r="L12" s="8"/>
      <c r="M12" s="73" t="s">
        <v>52</v>
      </c>
      <c r="N12" s="73"/>
      <c r="O12" s="8"/>
    </row>
    <row r="13" spans="1:15" ht="22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24.75" customHeight="1">
      <c r="A14" s="8" t="s">
        <v>53</v>
      </c>
      <c r="B14" s="8"/>
      <c r="C14" s="73" t="s">
        <v>54</v>
      </c>
      <c r="D14" s="73"/>
      <c r="E14" s="8"/>
      <c r="F14" s="8"/>
      <c r="G14" s="73" t="s">
        <v>55</v>
      </c>
      <c r="H14" s="73"/>
      <c r="I14" s="8"/>
      <c r="J14" s="8"/>
      <c r="K14" s="8" t="s">
        <v>56</v>
      </c>
      <c r="L14" s="8"/>
      <c r="M14" s="8"/>
      <c r="N14" s="8"/>
      <c r="O14" s="8"/>
    </row>
    <row r="15" spans="1:15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8" ht="14.25">
      <c r="A16" s="8"/>
      <c r="B16" s="8"/>
      <c r="C16" s="8"/>
      <c r="D16" s="8"/>
      <c r="E16" s="8"/>
      <c r="F16" s="8"/>
      <c r="G16" s="9"/>
      <c r="H16" s="8"/>
    </row>
    <row r="17" spans="1:15" ht="14.25">
      <c r="A17" s="8"/>
      <c r="B17" s="8"/>
      <c r="C17" s="8"/>
      <c r="D17" s="8"/>
      <c r="E17" s="8"/>
      <c r="F17" s="8"/>
      <c r="G17" s="8"/>
      <c r="H17" s="8"/>
      <c r="K17" s="8"/>
      <c r="L17" s="8"/>
      <c r="M17" s="8"/>
      <c r="N17" s="8"/>
      <c r="O17" s="8"/>
    </row>
    <row r="18" spans="1:15" ht="14.25">
      <c r="A18" s="8"/>
      <c r="B18" s="8"/>
      <c r="C18" s="8"/>
      <c r="D18" s="8"/>
      <c r="E18" s="8"/>
      <c r="F18" s="8"/>
      <c r="G18" s="8"/>
      <c r="H18" s="8"/>
      <c r="K18" s="8"/>
      <c r="L18" s="8"/>
      <c r="M18" s="8"/>
      <c r="N18" s="8"/>
      <c r="O18" s="8"/>
    </row>
    <row r="19" spans="1:15" ht="14.25">
      <c r="A19" s="8"/>
      <c r="B19" s="8"/>
      <c r="C19" s="8"/>
      <c r="D19" s="8"/>
      <c r="E19" s="8"/>
      <c r="F19" s="8"/>
      <c r="G19" s="8"/>
      <c r="H19" s="8"/>
      <c r="K19" s="8"/>
      <c r="L19" s="8"/>
      <c r="M19" s="8"/>
      <c r="N19" s="8"/>
      <c r="O19" s="8"/>
    </row>
    <row r="20" spans="1:15" ht="14.25">
      <c r="A20" s="8"/>
      <c r="B20" s="8"/>
      <c r="C20" s="8"/>
      <c r="D20" s="8"/>
      <c r="E20" s="8"/>
      <c r="F20" s="8"/>
      <c r="G20" s="8"/>
      <c r="H20" s="8"/>
      <c r="K20" s="8"/>
      <c r="L20" s="8"/>
      <c r="M20" s="8"/>
      <c r="N20" s="8"/>
      <c r="O20" s="8"/>
    </row>
    <row r="21" spans="11:15" ht="14.25">
      <c r="K21" s="8"/>
      <c r="L21" s="8"/>
      <c r="M21" s="8"/>
      <c r="N21" s="8"/>
      <c r="O21" s="8"/>
    </row>
    <row r="22" spans="11:15" ht="14.25">
      <c r="K22" s="8"/>
      <c r="L22" s="8"/>
      <c r="M22" s="8"/>
      <c r="N22" s="8"/>
      <c r="O22" s="8"/>
    </row>
    <row r="23" spans="11:15" ht="14.25">
      <c r="K23" s="8"/>
      <c r="L23" s="8"/>
      <c r="M23" s="8"/>
      <c r="N23" s="8"/>
      <c r="O23" s="8"/>
    </row>
    <row r="24" spans="11:15" ht="14.25">
      <c r="K24" s="8"/>
      <c r="L24" s="8"/>
      <c r="M24" s="8"/>
      <c r="N24" s="8"/>
      <c r="O24" s="8"/>
    </row>
  </sheetData>
  <sheetProtection/>
  <mergeCells count="26">
    <mergeCell ref="C14:D14"/>
    <mergeCell ref="G14:H14"/>
    <mergeCell ref="N4:N5"/>
    <mergeCell ref="O4:O5"/>
    <mergeCell ref="A9:F9"/>
    <mergeCell ref="A10:O10"/>
    <mergeCell ref="A11:O11"/>
    <mergeCell ref="C12:D12"/>
    <mergeCell ref="G12:H12"/>
    <mergeCell ref="M12:N12"/>
    <mergeCell ref="H4:H5"/>
    <mergeCell ref="I4:I5"/>
    <mergeCell ref="J4:J5"/>
    <mergeCell ref="K4:K5"/>
    <mergeCell ref="L4:L5"/>
    <mergeCell ref="M4:M5"/>
    <mergeCell ref="A1:B1"/>
    <mergeCell ref="A2:O2"/>
    <mergeCell ref="A3:F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fitToHeight="1" fitToWidth="1" horizontalDpi="600" verticalDpi="600" orientation="landscape" paperSize="9" scale="82" r:id="rId1"/>
  <ignoredErrors>
    <ignoredError sqref="C8 C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60" zoomScalePageLayoutView="0" workbookViewId="0" topLeftCell="A1">
      <selection activeCell="J7" sqref="J7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8.00390625" style="0" customWidth="1"/>
    <col min="4" max="4" width="6.375" style="0" customWidth="1"/>
    <col min="5" max="5" width="13.125" style="0" customWidth="1"/>
    <col min="6" max="6" width="6.125" style="0" customWidth="1"/>
    <col min="7" max="7" width="9.00390625" style="0" customWidth="1"/>
    <col min="8" max="8" width="11.125" style="0" customWidth="1"/>
    <col min="9" max="9" width="10.625" style="0" customWidth="1"/>
    <col min="10" max="10" width="12.00390625" style="0" customWidth="1"/>
    <col min="11" max="11" width="13.25390625" style="0" customWidth="1"/>
    <col min="12" max="12" width="12.00390625" style="0" customWidth="1"/>
    <col min="13" max="13" width="11.503906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9.50390625" style="0" bestFit="1" customWidth="1"/>
  </cols>
  <sheetData>
    <row r="1" spans="1:2" ht="18" customHeight="1">
      <c r="A1" s="65" t="s">
        <v>0</v>
      </c>
      <c r="B1" s="65"/>
    </row>
    <row r="2" spans="1:15" ht="40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6" customHeight="1">
      <c r="A3" s="67" t="s">
        <v>2</v>
      </c>
      <c r="B3" s="67"/>
      <c r="C3" s="67"/>
      <c r="D3" s="67"/>
      <c r="E3" s="67"/>
      <c r="F3" s="67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</row>
    <row r="4" spans="1:15" ht="30" customHeight="1">
      <c r="A4" s="61" t="s">
        <v>11</v>
      </c>
      <c r="B4" s="62" t="s">
        <v>12</v>
      </c>
      <c r="C4" s="62" t="s">
        <v>13</v>
      </c>
      <c r="D4" s="62" t="s">
        <v>14</v>
      </c>
      <c r="E4" s="62" t="s">
        <v>15</v>
      </c>
      <c r="F4" s="62" t="s">
        <v>16</v>
      </c>
      <c r="G4" s="62" t="s">
        <v>17</v>
      </c>
      <c r="H4" s="62" t="s">
        <v>18</v>
      </c>
      <c r="I4" s="62" t="s">
        <v>19</v>
      </c>
      <c r="J4" s="62" t="s">
        <v>20</v>
      </c>
      <c r="K4" s="62" t="s">
        <v>21</v>
      </c>
      <c r="L4" s="62" t="s">
        <v>22</v>
      </c>
      <c r="M4" s="62" t="s">
        <v>23</v>
      </c>
      <c r="N4" s="62" t="s">
        <v>24</v>
      </c>
      <c r="O4" s="61" t="s">
        <v>25</v>
      </c>
    </row>
    <row r="5" spans="1:15" ht="14.2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1"/>
    </row>
    <row r="6" spans="1:16" s="52" customFormat="1" ht="15">
      <c r="A6" s="46">
        <v>1</v>
      </c>
      <c r="B6" s="47" t="s">
        <v>77</v>
      </c>
      <c r="C6" s="47">
        <v>3001</v>
      </c>
      <c r="D6" s="47">
        <v>30</v>
      </c>
      <c r="E6" s="47" t="s">
        <v>78</v>
      </c>
      <c r="F6" s="47">
        <v>2.9</v>
      </c>
      <c r="G6" s="53">
        <v>121.27</v>
      </c>
      <c r="H6" s="48">
        <v>26.129999999999995</v>
      </c>
      <c r="I6" s="53">
        <v>95.14</v>
      </c>
      <c r="J6" s="49">
        <v>7985</v>
      </c>
      <c r="K6" s="49">
        <f>L6/I6</f>
        <v>10178.06338028169</v>
      </c>
      <c r="L6" s="50">
        <f>J6*G6</f>
        <v>968340.95</v>
      </c>
      <c r="M6" s="47"/>
      <c r="N6" s="47" t="s">
        <v>60</v>
      </c>
      <c r="O6" s="46"/>
      <c r="P6" s="51"/>
    </row>
    <row r="7" spans="1:18" ht="22.5" customHeight="1">
      <c r="A7" s="63" t="s">
        <v>36</v>
      </c>
      <c r="B7" s="63"/>
      <c r="C7" s="63"/>
      <c r="D7" s="63"/>
      <c r="E7" s="63"/>
      <c r="F7" s="64"/>
      <c r="G7" s="6">
        <f>H7+I7</f>
        <v>121.27</v>
      </c>
      <c r="H7" s="45">
        <f>SUM(H6:H6)</f>
        <v>26.129999999999995</v>
      </c>
      <c r="I7" s="45">
        <f>SUM(I6:I6)</f>
        <v>95.14</v>
      </c>
      <c r="J7" s="15">
        <f>L7/G7</f>
        <v>7985</v>
      </c>
      <c r="K7" s="31">
        <f>L7/I7</f>
        <v>10178.06338028169</v>
      </c>
      <c r="L7" s="44">
        <f>SUM(L6:L6)</f>
        <v>968340.95</v>
      </c>
      <c r="M7" s="6"/>
      <c r="N7" s="33"/>
      <c r="O7" s="16"/>
      <c r="R7" s="17"/>
    </row>
    <row r="8" spans="1:15" ht="33" customHeight="1">
      <c r="A8" s="75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</row>
    <row r="9" spans="1:15" ht="69" customHeight="1">
      <c r="A9" s="71" t="s">
        <v>38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22.5" customHeight="1">
      <c r="A10" s="8" t="s">
        <v>48</v>
      </c>
      <c r="B10" s="8"/>
      <c r="C10" s="73" t="s">
        <v>57</v>
      </c>
      <c r="D10" s="73"/>
      <c r="E10" s="8"/>
      <c r="F10" s="8"/>
      <c r="G10" s="73" t="s">
        <v>50</v>
      </c>
      <c r="H10" s="73"/>
      <c r="I10" s="8"/>
      <c r="J10" s="8"/>
      <c r="K10" s="8" t="s">
        <v>51</v>
      </c>
      <c r="L10" s="8"/>
      <c r="M10" s="73" t="s">
        <v>52</v>
      </c>
      <c r="N10" s="73"/>
      <c r="O10" s="8"/>
    </row>
    <row r="11" spans="1:15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4.75" customHeight="1">
      <c r="A12" s="8" t="s">
        <v>53</v>
      </c>
      <c r="B12" s="8"/>
      <c r="C12" s="73" t="s">
        <v>54</v>
      </c>
      <c r="D12" s="73"/>
      <c r="E12" s="8"/>
      <c r="F12" s="8"/>
      <c r="G12" s="73" t="s">
        <v>55</v>
      </c>
      <c r="H12" s="73"/>
      <c r="I12" s="8"/>
      <c r="J12" s="8"/>
      <c r="K12" s="8" t="s">
        <v>56</v>
      </c>
      <c r="L12" s="8"/>
      <c r="M12" s="8"/>
      <c r="N12" s="8"/>
      <c r="O12" s="8"/>
    </row>
    <row r="13" spans="1:15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8" ht="14.25">
      <c r="A14" s="8"/>
      <c r="B14" s="8"/>
      <c r="C14" s="8"/>
      <c r="D14" s="8"/>
      <c r="E14" s="8"/>
      <c r="F14" s="8"/>
      <c r="G14" s="9"/>
      <c r="H14" s="8"/>
    </row>
    <row r="15" spans="1:8" ht="14.25">
      <c r="A15" s="8"/>
      <c r="B15" s="8"/>
      <c r="C15" s="8"/>
      <c r="D15" s="8"/>
      <c r="E15" s="8"/>
      <c r="F15" s="8"/>
      <c r="G15" s="8"/>
      <c r="H15" s="8"/>
    </row>
    <row r="16" spans="1:8" ht="14.25">
      <c r="A16" s="8"/>
      <c r="B16" s="8"/>
      <c r="C16" s="8"/>
      <c r="D16" s="8"/>
      <c r="E16" s="8"/>
      <c r="F16" s="8"/>
      <c r="G16" s="8"/>
      <c r="H16" s="8"/>
    </row>
    <row r="17" spans="1:8" ht="14.25">
      <c r="A17" s="8"/>
      <c r="B17" s="8"/>
      <c r="C17" s="8"/>
      <c r="D17" s="8"/>
      <c r="E17" s="8"/>
      <c r="F17" s="8"/>
      <c r="G17" s="8"/>
      <c r="H17" s="8"/>
    </row>
    <row r="18" spans="1:8" ht="14.25">
      <c r="A18" s="8"/>
      <c r="B18" s="8"/>
      <c r="C18" s="8"/>
      <c r="D18" s="8"/>
      <c r="E18" s="8"/>
      <c r="F18" s="8"/>
      <c r="G18" s="8"/>
      <c r="H18" s="8"/>
    </row>
  </sheetData>
  <sheetProtection/>
  <mergeCells count="26">
    <mergeCell ref="A1:B1"/>
    <mergeCell ref="A2:O2"/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12:D12"/>
    <mergeCell ref="G12:H12"/>
    <mergeCell ref="N4:N5"/>
    <mergeCell ref="O4:O5"/>
    <mergeCell ref="A7:F7"/>
    <mergeCell ref="A8:O8"/>
    <mergeCell ref="A9:O9"/>
    <mergeCell ref="C10:D10"/>
    <mergeCell ref="G10:H10"/>
    <mergeCell ref="M10:N10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selection activeCell="Q10" sqref="Q10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8.00390625" style="0" customWidth="1"/>
    <col min="4" max="4" width="6.375" style="0" customWidth="1"/>
    <col min="5" max="5" width="13.125" style="0" customWidth="1"/>
    <col min="6" max="6" width="6.125" style="0" customWidth="1"/>
    <col min="7" max="7" width="9.00390625" style="0" customWidth="1"/>
    <col min="8" max="8" width="11.125" style="0" customWidth="1"/>
    <col min="9" max="9" width="10.625" style="0" customWidth="1"/>
    <col min="10" max="10" width="12.00390625" style="0" customWidth="1"/>
    <col min="11" max="11" width="13.25390625" style="0" customWidth="1"/>
    <col min="12" max="12" width="12.00390625" style="0" customWidth="1"/>
    <col min="13" max="13" width="11.503906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9.50390625" style="0" bestFit="1" customWidth="1"/>
  </cols>
  <sheetData>
    <row r="1" spans="1:2" ht="18" customHeight="1">
      <c r="A1" s="65" t="s">
        <v>0</v>
      </c>
      <c r="B1" s="65"/>
    </row>
    <row r="2" spans="1:15" ht="40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6" customHeight="1">
      <c r="A3" s="67" t="s">
        <v>2</v>
      </c>
      <c r="B3" s="67"/>
      <c r="C3" s="67"/>
      <c r="D3" s="67"/>
      <c r="E3" s="67"/>
      <c r="F3" s="67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</row>
    <row r="4" spans="1:15" ht="30" customHeight="1">
      <c r="A4" s="61" t="s">
        <v>11</v>
      </c>
      <c r="B4" s="62" t="s">
        <v>12</v>
      </c>
      <c r="C4" s="62" t="s">
        <v>13</v>
      </c>
      <c r="D4" s="62" t="s">
        <v>14</v>
      </c>
      <c r="E4" s="62" t="s">
        <v>15</v>
      </c>
      <c r="F4" s="62" t="s">
        <v>16</v>
      </c>
      <c r="G4" s="62" t="s">
        <v>17</v>
      </c>
      <c r="H4" s="62" t="s">
        <v>18</v>
      </c>
      <c r="I4" s="62" t="s">
        <v>19</v>
      </c>
      <c r="J4" s="62" t="s">
        <v>20</v>
      </c>
      <c r="K4" s="62" t="s">
        <v>21</v>
      </c>
      <c r="L4" s="62" t="s">
        <v>22</v>
      </c>
      <c r="M4" s="62" t="s">
        <v>23</v>
      </c>
      <c r="N4" s="62" t="s">
        <v>24</v>
      </c>
      <c r="O4" s="61" t="s">
        <v>25</v>
      </c>
    </row>
    <row r="5" spans="1:15" ht="14.2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1"/>
    </row>
    <row r="6" spans="1:15" ht="15">
      <c r="A6" s="33">
        <v>1</v>
      </c>
      <c r="B6" s="5" t="s">
        <v>63</v>
      </c>
      <c r="C6" s="5" t="s">
        <v>58</v>
      </c>
      <c r="D6" s="5">
        <v>17</v>
      </c>
      <c r="E6" s="5" t="s">
        <v>61</v>
      </c>
      <c r="F6" s="5">
        <v>2.9</v>
      </c>
      <c r="G6" s="43">
        <v>119.46</v>
      </c>
      <c r="H6" s="23">
        <f>G6-I6</f>
        <v>24.319999999999993</v>
      </c>
      <c r="I6" s="43">
        <v>95.14</v>
      </c>
      <c r="J6" s="31">
        <v>8366</v>
      </c>
      <c r="K6" s="31">
        <f>L6/I6</f>
        <v>10504.544460794617</v>
      </c>
      <c r="L6" s="44">
        <f>J6*G6</f>
        <v>999402.36</v>
      </c>
      <c r="M6" s="5"/>
      <c r="N6" s="5" t="s">
        <v>60</v>
      </c>
      <c r="O6" s="33"/>
    </row>
    <row r="7" spans="1:16" s="52" customFormat="1" ht="15">
      <c r="A7" s="46">
        <v>2</v>
      </c>
      <c r="B7" s="47" t="s">
        <v>66</v>
      </c>
      <c r="C7" s="47" t="s">
        <v>59</v>
      </c>
      <c r="D7" s="47">
        <v>19</v>
      </c>
      <c r="E7" s="47" t="s">
        <v>61</v>
      </c>
      <c r="F7" s="47">
        <v>2.9</v>
      </c>
      <c r="G7" s="43">
        <v>119.46</v>
      </c>
      <c r="H7" s="48">
        <f>G7-I7</f>
        <v>24.319999999999993</v>
      </c>
      <c r="I7" s="43">
        <v>95.14</v>
      </c>
      <c r="J7" s="49">
        <v>6815</v>
      </c>
      <c r="K7" s="49">
        <f>L7/I7</f>
        <v>8557.072734916963</v>
      </c>
      <c r="L7" s="50">
        <f>J7*G7</f>
        <v>814119.8999999999</v>
      </c>
      <c r="M7" s="47"/>
      <c r="N7" s="47" t="s">
        <v>60</v>
      </c>
      <c r="O7" s="46"/>
      <c r="P7" s="51"/>
    </row>
    <row r="8" spans="1:15" ht="15">
      <c r="A8" s="33">
        <v>3</v>
      </c>
      <c r="B8" s="5" t="s">
        <v>67</v>
      </c>
      <c r="C8" s="5">
        <v>2902</v>
      </c>
      <c r="D8" s="5">
        <v>29</v>
      </c>
      <c r="E8" s="5" t="s">
        <v>62</v>
      </c>
      <c r="F8" s="5">
        <v>2.9</v>
      </c>
      <c r="G8" s="32">
        <v>94.83</v>
      </c>
      <c r="H8" s="23">
        <v>19.3</v>
      </c>
      <c r="I8" s="32">
        <v>75.53</v>
      </c>
      <c r="J8" s="31">
        <v>8416</v>
      </c>
      <c r="K8" s="31">
        <f>L8/I8</f>
        <v>10566.520323050443</v>
      </c>
      <c r="L8" s="44">
        <f>J8*G8</f>
        <v>798089.28</v>
      </c>
      <c r="M8" s="5"/>
      <c r="N8" s="33" t="s">
        <v>60</v>
      </c>
      <c r="O8" s="33"/>
    </row>
    <row r="9" spans="1:18" ht="22.5" customHeight="1">
      <c r="A9" s="63" t="s">
        <v>36</v>
      </c>
      <c r="B9" s="63"/>
      <c r="C9" s="63"/>
      <c r="D9" s="63"/>
      <c r="E9" s="63"/>
      <c r="F9" s="64"/>
      <c r="G9" s="6">
        <f>SUM(G6:G8)</f>
        <v>333.75</v>
      </c>
      <c r="H9" s="45">
        <f>SUM(H6:H8)</f>
        <v>67.93999999999998</v>
      </c>
      <c r="I9" s="45">
        <f>SUM(I6:I8)</f>
        <v>265.81</v>
      </c>
      <c r="J9" s="15">
        <f>L9/G9</f>
        <v>7825.053303370787</v>
      </c>
      <c r="K9" s="31">
        <f>L9/I9</f>
        <v>9825.106429404463</v>
      </c>
      <c r="L9" s="44">
        <f>SUM(L6:L8)</f>
        <v>2611611.54</v>
      </c>
      <c r="M9" s="6"/>
      <c r="N9" s="33"/>
      <c r="O9" s="16"/>
      <c r="R9" s="17"/>
    </row>
    <row r="10" spans="1:15" ht="33" customHeight="1">
      <c r="A10" s="75" t="s">
        <v>74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</row>
    <row r="11" spans="1:15" ht="69" customHeight="1">
      <c r="A11" s="71" t="s">
        <v>38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ht="22.5" customHeight="1">
      <c r="A12" s="8" t="s">
        <v>48</v>
      </c>
      <c r="B12" s="8"/>
      <c r="C12" s="73" t="s">
        <v>57</v>
      </c>
      <c r="D12" s="73"/>
      <c r="E12" s="8"/>
      <c r="F12" s="8"/>
      <c r="G12" s="73" t="s">
        <v>50</v>
      </c>
      <c r="H12" s="73"/>
      <c r="I12" s="8"/>
      <c r="J12" s="8"/>
      <c r="K12" s="8" t="s">
        <v>51</v>
      </c>
      <c r="L12" s="8"/>
      <c r="M12" s="73" t="s">
        <v>52</v>
      </c>
      <c r="N12" s="73"/>
      <c r="O12" s="8"/>
    </row>
    <row r="13" spans="1:15" ht="22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24.75" customHeight="1">
      <c r="A14" s="8" t="s">
        <v>53</v>
      </c>
      <c r="B14" s="8"/>
      <c r="C14" s="73" t="s">
        <v>54</v>
      </c>
      <c r="D14" s="73"/>
      <c r="E14" s="8"/>
      <c r="F14" s="8"/>
      <c r="G14" s="73" t="s">
        <v>55</v>
      </c>
      <c r="H14" s="73"/>
      <c r="I14" s="8"/>
      <c r="J14" s="8"/>
      <c r="K14" s="8" t="s">
        <v>56</v>
      </c>
      <c r="L14" s="8"/>
      <c r="M14" s="8"/>
      <c r="N14" s="8"/>
      <c r="O14" s="8"/>
    </row>
    <row r="15" spans="1:17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54"/>
      <c r="N15" s="54"/>
      <c r="O15" s="55"/>
      <c r="P15" s="56"/>
      <c r="Q15" s="57"/>
    </row>
    <row r="16" spans="1:17" ht="14.25">
      <c r="A16" s="8"/>
      <c r="B16" s="8"/>
      <c r="C16" s="8"/>
      <c r="D16" s="8"/>
      <c r="E16" s="8"/>
      <c r="F16" s="8"/>
      <c r="G16" s="9"/>
      <c r="H16" s="8"/>
      <c r="I16" s="8"/>
      <c r="J16" s="8"/>
      <c r="K16" s="8"/>
      <c r="L16" s="8"/>
      <c r="M16" s="8"/>
      <c r="N16" s="8"/>
      <c r="O16" s="8"/>
      <c r="P16" s="56"/>
      <c r="Q16" s="57"/>
    </row>
    <row r="17" spans="1:15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5" ht="14.25">
      <c r="A19" s="8"/>
      <c r="B19" s="8"/>
      <c r="C19" s="8"/>
      <c r="D19" s="8"/>
      <c r="E19" s="8"/>
    </row>
    <row r="20" spans="1:5" ht="14.25">
      <c r="A20" s="8"/>
      <c r="B20" s="8"/>
      <c r="C20" s="8"/>
      <c r="D20" s="8"/>
      <c r="E20" s="8"/>
    </row>
  </sheetData>
  <sheetProtection/>
  <autoFilter ref="A4:O14"/>
  <mergeCells count="26">
    <mergeCell ref="A1:B1"/>
    <mergeCell ref="A2:O2"/>
    <mergeCell ref="A3:F3"/>
    <mergeCell ref="A9:F9"/>
    <mergeCell ref="A10:O10"/>
    <mergeCell ref="A11:O11"/>
    <mergeCell ref="F4:F5"/>
    <mergeCell ref="G4:G5"/>
    <mergeCell ref="H4:H5"/>
    <mergeCell ref="I4:I5"/>
    <mergeCell ref="C12:D12"/>
    <mergeCell ref="G12:H12"/>
    <mergeCell ref="M12:N12"/>
    <mergeCell ref="C14:D14"/>
    <mergeCell ref="G14:H14"/>
    <mergeCell ref="A4:A5"/>
    <mergeCell ref="B4:B5"/>
    <mergeCell ref="C4:C5"/>
    <mergeCell ref="D4:D5"/>
    <mergeCell ref="E4:E5"/>
    <mergeCell ref="J4:J5"/>
    <mergeCell ref="K4:K5"/>
    <mergeCell ref="L4:L5"/>
    <mergeCell ref="M4:M5"/>
    <mergeCell ref="N4:N5"/>
    <mergeCell ref="O4:O5"/>
  </mergeCells>
  <printOptions/>
  <pageMargins left="0.3541666666666667" right="0.11805555555555555" top="0.46805555555555556" bottom="0.46805555555555556" header="0.20069444444444445" footer="0.20069444444444445"/>
  <pageSetup fitToHeight="0" fitToWidth="1" horizontalDpi="600" verticalDpi="600" orientation="landscape" paperSize="9" scale="89" r:id="rId1"/>
  <ignoredErrors>
    <ignoredError sqref="C6:C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A8" sqref="A8:O8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8.00390625" style="0" customWidth="1"/>
    <col min="4" max="4" width="6.375" style="0" customWidth="1"/>
    <col min="5" max="5" width="13.125" style="0" customWidth="1"/>
    <col min="6" max="6" width="6.125" style="0" customWidth="1"/>
    <col min="7" max="7" width="9.00390625" style="0" customWidth="1"/>
    <col min="8" max="8" width="11.125" style="0" customWidth="1"/>
    <col min="9" max="9" width="10.625" style="0" customWidth="1"/>
    <col min="10" max="10" width="12.00390625" style="0" customWidth="1"/>
    <col min="11" max="11" width="13.25390625" style="0" customWidth="1"/>
    <col min="12" max="12" width="12.00390625" style="0" customWidth="1"/>
    <col min="13" max="13" width="11.503906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9.50390625" style="0" bestFit="1" customWidth="1"/>
  </cols>
  <sheetData>
    <row r="1" spans="1:2" ht="18" customHeight="1">
      <c r="A1" s="65" t="s">
        <v>0</v>
      </c>
      <c r="B1" s="65"/>
    </row>
    <row r="2" spans="1:15" ht="40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6" customHeight="1">
      <c r="A3" s="67" t="s">
        <v>2</v>
      </c>
      <c r="B3" s="67"/>
      <c r="C3" s="67"/>
      <c r="D3" s="67"/>
      <c r="E3" s="67"/>
      <c r="F3" s="67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</row>
    <row r="4" spans="1:15" ht="30" customHeight="1">
      <c r="A4" s="61" t="s">
        <v>11</v>
      </c>
      <c r="B4" s="62" t="s">
        <v>12</v>
      </c>
      <c r="C4" s="62" t="s">
        <v>13</v>
      </c>
      <c r="D4" s="62" t="s">
        <v>14</v>
      </c>
      <c r="E4" s="62" t="s">
        <v>15</v>
      </c>
      <c r="F4" s="62" t="s">
        <v>16</v>
      </c>
      <c r="G4" s="62" t="s">
        <v>17</v>
      </c>
      <c r="H4" s="62" t="s">
        <v>18</v>
      </c>
      <c r="I4" s="62" t="s">
        <v>19</v>
      </c>
      <c r="J4" s="62" t="s">
        <v>20</v>
      </c>
      <c r="K4" s="62" t="s">
        <v>21</v>
      </c>
      <c r="L4" s="62" t="s">
        <v>22</v>
      </c>
      <c r="M4" s="62" t="s">
        <v>23</v>
      </c>
      <c r="N4" s="62" t="s">
        <v>24</v>
      </c>
      <c r="O4" s="61" t="s">
        <v>25</v>
      </c>
    </row>
    <row r="5" spans="1:15" ht="14.2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1"/>
    </row>
    <row r="6" spans="1:16" s="52" customFormat="1" ht="15">
      <c r="A6" s="46">
        <v>1</v>
      </c>
      <c r="B6" s="47" t="s">
        <v>44</v>
      </c>
      <c r="C6" s="47" t="s">
        <v>68</v>
      </c>
      <c r="D6" s="47">
        <v>18</v>
      </c>
      <c r="E6" s="47" t="s">
        <v>45</v>
      </c>
      <c r="F6" s="47">
        <v>2.9</v>
      </c>
      <c r="G6" s="53">
        <v>83.86</v>
      </c>
      <c r="H6" s="48">
        <f>G6-I6</f>
        <v>18.159999999999997</v>
      </c>
      <c r="I6" s="53">
        <v>65.7</v>
      </c>
      <c r="J6" s="49">
        <v>7195</v>
      </c>
      <c r="K6" s="49">
        <f>L6/I6</f>
        <v>9183.754946727548</v>
      </c>
      <c r="L6" s="50">
        <f>J6*G6</f>
        <v>603372.7</v>
      </c>
      <c r="M6" s="47"/>
      <c r="N6" s="47" t="s">
        <v>60</v>
      </c>
      <c r="O6" s="46"/>
      <c r="P6" s="51"/>
    </row>
    <row r="7" spans="1:18" ht="22.5" customHeight="1">
      <c r="A7" s="63" t="s">
        <v>36</v>
      </c>
      <c r="B7" s="63"/>
      <c r="C7" s="63"/>
      <c r="D7" s="63"/>
      <c r="E7" s="63"/>
      <c r="F7" s="64"/>
      <c r="G7" s="6">
        <f>H7+I7</f>
        <v>83.86</v>
      </c>
      <c r="H7" s="45">
        <f>SUM(H6:H6)</f>
        <v>18.159999999999997</v>
      </c>
      <c r="I7" s="45">
        <f>SUM(I6:I6)</f>
        <v>65.7</v>
      </c>
      <c r="J7" s="15">
        <f>L7/G7</f>
        <v>7194.999999999999</v>
      </c>
      <c r="K7" s="31">
        <f>L7/I7</f>
        <v>9183.754946727548</v>
      </c>
      <c r="L7" s="44">
        <f>SUM(L6:L6)</f>
        <v>603372.7</v>
      </c>
      <c r="M7" s="6"/>
      <c r="N7" s="33"/>
      <c r="O7" s="16"/>
      <c r="R7" s="17"/>
    </row>
    <row r="8" spans="1:15" ht="33" customHeight="1">
      <c r="A8" s="76" t="s">
        <v>83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</row>
    <row r="9" spans="1:15" ht="69" customHeight="1">
      <c r="A9" s="71" t="s">
        <v>38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22.5" customHeight="1">
      <c r="A10" s="8" t="s">
        <v>48</v>
      </c>
      <c r="B10" s="8"/>
      <c r="C10" s="73" t="s">
        <v>57</v>
      </c>
      <c r="D10" s="73"/>
      <c r="E10" s="8"/>
      <c r="F10" s="8"/>
      <c r="G10" s="73" t="s">
        <v>50</v>
      </c>
      <c r="H10" s="73"/>
      <c r="I10" s="8"/>
      <c r="J10" s="8"/>
      <c r="K10" s="8" t="s">
        <v>51</v>
      </c>
      <c r="L10" s="8"/>
      <c r="M10" s="73" t="s">
        <v>52</v>
      </c>
      <c r="N10" s="73"/>
      <c r="O10" s="8"/>
    </row>
    <row r="11" spans="1:15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4.75" customHeight="1">
      <c r="A12" s="8" t="s">
        <v>53</v>
      </c>
      <c r="B12" s="8"/>
      <c r="C12" s="73" t="s">
        <v>54</v>
      </c>
      <c r="D12" s="73"/>
      <c r="E12" s="8"/>
      <c r="F12" s="8"/>
      <c r="G12" s="73" t="s">
        <v>55</v>
      </c>
      <c r="H12" s="73"/>
      <c r="I12" s="8"/>
      <c r="J12" s="8"/>
      <c r="K12" s="8" t="s">
        <v>56</v>
      </c>
      <c r="L12" s="8"/>
      <c r="M12" s="8"/>
      <c r="N12" s="8"/>
      <c r="O12" s="8"/>
    </row>
    <row r="13" spans="1:15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8" ht="14.25">
      <c r="A14" s="8"/>
      <c r="B14" s="8"/>
      <c r="C14" s="8"/>
      <c r="D14" s="8"/>
      <c r="E14" s="8"/>
      <c r="F14" s="8"/>
      <c r="G14" s="9"/>
      <c r="H14" s="8"/>
    </row>
    <row r="15" spans="1:8" ht="14.25">
      <c r="A15" s="8"/>
      <c r="B15" s="8"/>
      <c r="C15" s="8"/>
      <c r="D15" s="8"/>
      <c r="E15" s="8"/>
      <c r="F15" s="8"/>
      <c r="G15" s="8"/>
      <c r="H15" s="8"/>
    </row>
    <row r="16" spans="1:8" ht="14.25">
      <c r="A16" s="8"/>
      <c r="B16" s="8"/>
      <c r="C16" s="8"/>
      <c r="D16" s="8"/>
      <c r="E16" s="8"/>
      <c r="F16" s="8"/>
      <c r="G16" s="8"/>
      <c r="H16" s="8"/>
    </row>
    <row r="17" spans="1:8" ht="14.25">
      <c r="A17" s="8"/>
      <c r="B17" s="8"/>
      <c r="C17" s="8"/>
      <c r="D17" s="8"/>
      <c r="E17" s="8"/>
      <c r="F17" s="8"/>
      <c r="G17" s="8"/>
      <c r="H17" s="8"/>
    </row>
    <row r="18" spans="1:8" ht="14.25">
      <c r="A18" s="8"/>
      <c r="B18" s="8"/>
      <c r="C18" s="8"/>
      <c r="D18" s="8"/>
      <c r="E18" s="8"/>
      <c r="F18" s="8"/>
      <c r="G18" s="8"/>
      <c r="H18" s="8"/>
    </row>
  </sheetData>
  <sheetProtection/>
  <mergeCells count="26">
    <mergeCell ref="A1:B1"/>
    <mergeCell ref="A2:O2"/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12:D12"/>
    <mergeCell ref="G12:H12"/>
    <mergeCell ref="N4:N5"/>
    <mergeCell ref="O4:O5"/>
    <mergeCell ref="A7:F7"/>
    <mergeCell ref="A8:O8"/>
    <mergeCell ref="A9:O9"/>
    <mergeCell ref="C10:D10"/>
    <mergeCell ref="G10:H10"/>
    <mergeCell ref="M10:N10"/>
  </mergeCells>
  <printOptions/>
  <pageMargins left="0.7" right="0.7" top="0.75" bottom="0.75" header="0.3" footer="0.3"/>
  <pageSetup fitToHeight="1" fitToWidth="1" horizontalDpi="600" verticalDpi="600" orientation="landscape" paperSize="9" scale="82" r:id="rId1"/>
  <ignoredErrors>
    <ignoredError sqref="C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8.00390625" style="0" customWidth="1"/>
    <col min="4" max="4" width="6.375" style="0" customWidth="1"/>
    <col min="5" max="5" width="13.125" style="0" customWidth="1"/>
    <col min="6" max="6" width="6.125" style="0" customWidth="1"/>
    <col min="7" max="7" width="9.00390625" style="0" customWidth="1"/>
    <col min="8" max="8" width="11.125" style="0" customWidth="1"/>
    <col min="9" max="9" width="10.625" style="0" customWidth="1"/>
    <col min="10" max="10" width="12.00390625" style="0" customWidth="1"/>
    <col min="11" max="11" width="13.25390625" style="0" customWidth="1"/>
    <col min="12" max="12" width="12.00390625" style="0" customWidth="1"/>
    <col min="13" max="13" width="11.503906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9.50390625" style="0" bestFit="1" customWidth="1"/>
  </cols>
  <sheetData>
    <row r="1" spans="1:2" ht="18" customHeight="1">
      <c r="A1" s="65" t="s">
        <v>0</v>
      </c>
      <c r="B1" s="65"/>
    </row>
    <row r="2" spans="1:15" ht="40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6" customHeight="1">
      <c r="A3" s="67" t="s">
        <v>2</v>
      </c>
      <c r="B3" s="67"/>
      <c r="C3" s="67"/>
      <c r="D3" s="67"/>
      <c r="E3" s="67"/>
      <c r="F3" s="67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</row>
    <row r="4" spans="1:15" ht="30" customHeight="1">
      <c r="A4" s="61" t="s">
        <v>11</v>
      </c>
      <c r="B4" s="62" t="s">
        <v>12</v>
      </c>
      <c r="C4" s="62" t="s">
        <v>13</v>
      </c>
      <c r="D4" s="62" t="s">
        <v>14</v>
      </c>
      <c r="E4" s="62" t="s">
        <v>15</v>
      </c>
      <c r="F4" s="62" t="s">
        <v>16</v>
      </c>
      <c r="G4" s="62" t="s">
        <v>17</v>
      </c>
      <c r="H4" s="62" t="s">
        <v>18</v>
      </c>
      <c r="I4" s="62" t="s">
        <v>19</v>
      </c>
      <c r="J4" s="62" t="s">
        <v>20</v>
      </c>
      <c r="K4" s="62" t="s">
        <v>21</v>
      </c>
      <c r="L4" s="62" t="s">
        <v>22</v>
      </c>
      <c r="M4" s="62" t="s">
        <v>23</v>
      </c>
      <c r="N4" s="62" t="s">
        <v>24</v>
      </c>
      <c r="O4" s="61" t="s">
        <v>25</v>
      </c>
    </row>
    <row r="5" spans="1:15" ht="14.2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1"/>
    </row>
    <row r="6" spans="1:16" s="52" customFormat="1" ht="15">
      <c r="A6" s="46">
        <v>1</v>
      </c>
      <c r="B6" s="47" t="s">
        <v>69</v>
      </c>
      <c r="C6" s="47" t="s">
        <v>70</v>
      </c>
      <c r="D6" s="47">
        <v>4</v>
      </c>
      <c r="E6" s="47" t="s">
        <v>29</v>
      </c>
      <c r="F6" s="47">
        <v>2.9</v>
      </c>
      <c r="G6" s="53">
        <v>122.69</v>
      </c>
      <c r="H6" s="48">
        <f>G6-I6</f>
        <v>27.730000000000004</v>
      </c>
      <c r="I6" s="53">
        <v>94.96</v>
      </c>
      <c r="J6" s="49">
        <v>7984</v>
      </c>
      <c r="K6" s="49">
        <f>L6/I6</f>
        <v>10315.469250210615</v>
      </c>
      <c r="L6" s="50">
        <f>J6*G6</f>
        <v>979556.96</v>
      </c>
      <c r="M6" s="47"/>
      <c r="N6" s="47" t="s">
        <v>60</v>
      </c>
      <c r="O6" s="46"/>
      <c r="P6" s="51"/>
    </row>
    <row r="7" spans="1:15" s="52" customFormat="1" ht="15">
      <c r="A7" s="46">
        <v>2</v>
      </c>
      <c r="B7" s="47" t="s">
        <v>69</v>
      </c>
      <c r="C7" s="47" t="s">
        <v>71</v>
      </c>
      <c r="D7" s="47">
        <v>6</v>
      </c>
      <c r="E7" s="47" t="s">
        <v>46</v>
      </c>
      <c r="F7" s="47">
        <v>2.9</v>
      </c>
      <c r="G7" s="53">
        <v>98.27</v>
      </c>
      <c r="H7" s="48">
        <f>G7-I7</f>
        <v>22.209999999999994</v>
      </c>
      <c r="I7" s="53">
        <v>76.06</v>
      </c>
      <c r="J7" s="49">
        <v>7984</v>
      </c>
      <c r="K7" s="49">
        <f>L7/I7</f>
        <v>10315.378385485143</v>
      </c>
      <c r="L7" s="50">
        <f>J7*G7</f>
        <v>784587.6799999999</v>
      </c>
      <c r="M7" s="47"/>
      <c r="N7" s="47" t="s">
        <v>60</v>
      </c>
      <c r="O7" s="46"/>
    </row>
    <row r="8" spans="1:18" ht="22.5" customHeight="1">
      <c r="A8" s="63" t="s">
        <v>36</v>
      </c>
      <c r="B8" s="63"/>
      <c r="C8" s="63"/>
      <c r="D8" s="63"/>
      <c r="E8" s="63"/>
      <c r="F8" s="64"/>
      <c r="G8" s="6">
        <f>H8+I8</f>
        <v>220.95999999999998</v>
      </c>
      <c r="H8" s="45">
        <f>SUM(H6:H7)</f>
        <v>49.94</v>
      </c>
      <c r="I8" s="45">
        <f>SUM(I6:I7)</f>
        <v>171.01999999999998</v>
      </c>
      <c r="J8" s="15">
        <f>L8/G8</f>
        <v>7984</v>
      </c>
      <c r="K8" s="31">
        <f>L8/I8</f>
        <v>10315.428838732312</v>
      </c>
      <c r="L8" s="44">
        <f>SUM(L6:L7)</f>
        <v>1764144.64</v>
      </c>
      <c r="M8" s="6"/>
      <c r="N8" s="33"/>
      <c r="O8" s="16"/>
      <c r="R8" s="17"/>
    </row>
    <row r="9" spans="1:15" ht="33" customHeight="1">
      <c r="A9" s="75" t="s">
        <v>75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</row>
    <row r="10" spans="1:15" ht="69" customHeight="1">
      <c r="A10" s="71" t="s">
        <v>38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22.5" customHeight="1">
      <c r="A11" s="8" t="s">
        <v>48</v>
      </c>
      <c r="B11" s="8"/>
      <c r="C11" s="73" t="s">
        <v>57</v>
      </c>
      <c r="D11" s="73"/>
      <c r="E11" s="8"/>
      <c r="F11" s="8"/>
      <c r="G11" s="73" t="s">
        <v>50</v>
      </c>
      <c r="H11" s="73"/>
      <c r="I11" s="8"/>
      <c r="J11" s="8"/>
      <c r="K11" s="8" t="s">
        <v>51</v>
      </c>
      <c r="L11" s="8"/>
      <c r="M11" s="73" t="s">
        <v>52</v>
      </c>
      <c r="N11" s="73"/>
      <c r="O11" s="8"/>
    </row>
    <row r="12" spans="1:15" ht="22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.75" customHeight="1">
      <c r="A13" s="8" t="s">
        <v>53</v>
      </c>
      <c r="B13" s="8"/>
      <c r="C13" s="73" t="s">
        <v>54</v>
      </c>
      <c r="D13" s="73"/>
      <c r="E13" s="8"/>
      <c r="F13" s="8"/>
      <c r="G13" s="73" t="s">
        <v>55</v>
      </c>
      <c r="H13" s="73"/>
      <c r="I13" s="8"/>
      <c r="J13" s="8"/>
      <c r="K13" s="8" t="s">
        <v>56</v>
      </c>
      <c r="L13" s="8"/>
      <c r="M13" s="8"/>
      <c r="N13" s="8"/>
      <c r="O13" s="8"/>
    </row>
    <row r="14" spans="1:15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8" ht="14.25">
      <c r="A15" s="8"/>
      <c r="B15" s="8"/>
      <c r="C15" s="8"/>
      <c r="D15" s="8"/>
      <c r="E15" s="8"/>
      <c r="F15" s="8"/>
      <c r="G15" s="9"/>
      <c r="H15" s="8"/>
    </row>
    <row r="16" spans="1:8" ht="14.25">
      <c r="A16" s="8"/>
      <c r="B16" s="8"/>
      <c r="C16" s="8"/>
      <c r="D16" s="8"/>
      <c r="E16" s="8"/>
      <c r="F16" s="8"/>
      <c r="G16" s="8"/>
      <c r="H16" s="8"/>
    </row>
    <row r="17" spans="1:8" ht="14.25">
      <c r="A17" s="8"/>
      <c r="B17" s="8"/>
      <c r="C17" s="8"/>
      <c r="D17" s="8"/>
      <c r="E17" s="8"/>
      <c r="F17" s="8"/>
      <c r="G17" s="8"/>
      <c r="H17" s="8"/>
    </row>
    <row r="18" spans="1:8" ht="14.25">
      <c r="A18" s="8"/>
      <c r="B18" s="8"/>
      <c r="C18" s="8"/>
      <c r="D18" s="8"/>
      <c r="E18" s="8"/>
      <c r="F18" s="8"/>
      <c r="G18" s="8"/>
      <c r="H18" s="8"/>
    </row>
    <row r="19" spans="1:8" ht="14.25">
      <c r="A19" s="8"/>
      <c r="B19" s="8"/>
      <c r="C19" s="8"/>
      <c r="D19" s="8"/>
      <c r="E19" s="8"/>
      <c r="F19" s="8"/>
      <c r="G19" s="8"/>
      <c r="H19" s="8"/>
    </row>
  </sheetData>
  <sheetProtection/>
  <mergeCells count="26">
    <mergeCell ref="A1:B1"/>
    <mergeCell ref="A2:O2"/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13:D13"/>
    <mergeCell ref="G13:H13"/>
    <mergeCell ref="N4:N5"/>
    <mergeCell ref="O4:O5"/>
    <mergeCell ref="A8:F8"/>
    <mergeCell ref="A9:O9"/>
    <mergeCell ref="A10:O10"/>
    <mergeCell ref="C11:D11"/>
    <mergeCell ref="G11:H11"/>
    <mergeCell ref="M11:N11"/>
  </mergeCells>
  <printOptions/>
  <pageMargins left="0.7" right="0.7" top="0.75" bottom="0.75" header="0.3" footer="0.3"/>
  <pageSetup fitToHeight="1" fitToWidth="1" horizontalDpi="600" verticalDpi="600" orientation="landscape" paperSize="9" scale="82" r:id="rId1"/>
  <ignoredErrors>
    <ignoredError sqref="C6:C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PageLayoutView="0" workbookViewId="0" topLeftCell="A1">
      <selection activeCell="A8" sqref="A8:O8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8.00390625" style="0" customWidth="1"/>
    <col min="4" max="4" width="6.375" style="0" customWidth="1"/>
    <col min="5" max="5" width="13.125" style="0" customWidth="1"/>
    <col min="6" max="6" width="6.125" style="0" customWidth="1"/>
    <col min="7" max="7" width="9.00390625" style="0" customWidth="1"/>
    <col min="8" max="8" width="11.125" style="0" customWidth="1"/>
    <col min="9" max="9" width="10.625" style="0" customWidth="1"/>
    <col min="10" max="10" width="12.00390625" style="0" customWidth="1"/>
    <col min="11" max="11" width="13.25390625" style="0" customWidth="1"/>
    <col min="12" max="12" width="12.00390625" style="0" customWidth="1"/>
    <col min="13" max="13" width="11.503906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9.50390625" style="0" bestFit="1" customWidth="1"/>
  </cols>
  <sheetData>
    <row r="1" spans="1:2" ht="18" customHeight="1">
      <c r="A1" s="65" t="s">
        <v>0</v>
      </c>
      <c r="B1" s="65"/>
    </row>
    <row r="2" spans="1:15" ht="40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6" customHeight="1">
      <c r="A3" s="67" t="s">
        <v>2</v>
      </c>
      <c r="B3" s="67"/>
      <c r="C3" s="67"/>
      <c r="D3" s="67"/>
      <c r="E3" s="67"/>
      <c r="F3" s="67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</row>
    <row r="4" spans="1:15" ht="30" customHeight="1">
      <c r="A4" s="61" t="s">
        <v>11</v>
      </c>
      <c r="B4" s="62" t="s">
        <v>12</v>
      </c>
      <c r="C4" s="62" t="s">
        <v>13</v>
      </c>
      <c r="D4" s="62" t="s">
        <v>14</v>
      </c>
      <c r="E4" s="62" t="s">
        <v>15</v>
      </c>
      <c r="F4" s="62" t="s">
        <v>16</v>
      </c>
      <c r="G4" s="62" t="s">
        <v>17</v>
      </c>
      <c r="H4" s="62" t="s">
        <v>18</v>
      </c>
      <c r="I4" s="62" t="s">
        <v>19</v>
      </c>
      <c r="J4" s="62" t="s">
        <v>20</v>
      </c>
      <c r="K4" s="62" t="s">
        <v>21</v>
      </c>
      <c r="L4" s="62" t="s">
        <v>22</v>
      </c>
      <c r="M4" s="62" t="s">
        <v>23</v>
      </c>
      <c r="N4" s="62" t="s">
        <v>24</v>
      </c>
      <c r="O4" s="61" t="s">
        <v>25</v>
      </c>
    </row>
    <row r="5" spans="1:15" ht="14.2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1"/>
    </row>
    <row r="6" spans="1:16" s="52" customFormat="1" ht="15">
      <c r="A6" s="46">
        <v>1</v>
      </c>
      <c r="B6" s="47" t="s">
        <v>72</v>
      </c>
      <c r="C6" s="47" t="s">
        <v>73</v>
      </c>
      <c r="D6" s="47">
        <v>15</v>
      </c>
      <c r="E6" s="47" t="s">
        <v>29</v>
      </c>
      <c r="F6" s="47">
        <v>2.9</v>
      </c>
      <c r="G6" s="53">
        <v>115.66</v>
      </c>
      <c r="H6" s="48">
        <f>G6-I6</f>
        <v>20.519999999999996</v>
      </c>
      <c r="I6" s="53">
        <v>95.14</v>
      </c>
      <c r="J6" s="49">
        <v>8357</v>
      </c>
      <c r="K6" s="49">
        <f>L6/I6</f>
        <v>10159.455749421904</v>
      </c>
      <c r="L6" s="50">
        <f>J6*G6</f>
        <v>966570.62</v>
      </c>
      <c r="M6" s="47"/>
      <c r="N6" s="47" t="s">
        <v>60</v>
      </c>
      <c r="O6" s="46"/>
      <c r="P6" s="51"/>
    </row>
    <row r="7" spans="1:18" ht="22.5" customHeight="1">
      <c r="A7" s="63" t="s">
        <v>36</v>
      </c>
      <c r="B7" s="63"/>
      <c r="C7" s="63"/>
      <c r="D7" s="63"/>
      <c r="E7" s="63"/>
      <c r="F7" s="64"/>
      <c r="G7" s="6">
        <f>H7+I7</f>
        <v>115.66</v>
      </c>
      <c r="H7" s="45">
        <f>SUM(H6:H6)</f>
        <v>20.519999999999996</v>
      </c>
      <c r="I7" s="45">
        <f>SUM(I6:I6)</f>
        <v>95.14</v>
      </c>
      <c r="J7" s="15">
        <f>L7/G7</f>
        <v>8357</v>
      </c>
      <c r="K7" s="31">
        <f>L7/I7</f>
        <v>10159.455749421904</v>
      </c>
      <c r="L7" s="44">
        <f>SUM(L6:L6)</f>
        <v>966570.62</v>
      </c>
      <c r="M7" s="6"/>
      <c r="N7" s="33"/>
      <c r="O7" s="16"/>
      <c r="R7" s="17"/>
    </row>
    <row r="8" spans="1:15" ht="33" customHeight="1">
      <c r="A8" s="75" t="s">
        <v>76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</row>
    <row r="9" spans="1:15" ht="69" customHeight="1">
      <c r="A9" s="71" t="s">
        <v>38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22.5" customHeight="1">
      <c r="A10" s="8" t="s">
        <v>48</v>
      </c>
      <c r="B10" s="8"/>
      <c r="C10" s="73" t="s">
        <v>57</v>
      </c>
      <c r="D10" s="73"/>
      <c r="E10" s="8"/>
      <c r="F10" s="8"/>
      <c r="G10" s="73" t="s">
        <v>50</v>
      </c>
      <c r="H10" s="73"/>
      <c r="I10" s="8"/>
      <c r="J10" s="8"/>
      <c r="K10" s="8" t="s">
        <v>51</v>
      </c>
      <c r="L10" s="8"/>
      <c r="M10" s="73" t="s">
        <v>52</v>
      </c>
      <c r="N10" s="73"/>
      <c r="O10" s="8"/>
    </row>
    <row r="11" spans="1:15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4.75" customHeight="1">
      <c r="A12" s="8" t="s">
        <v>53</v>
      </c>
      <c r="B12" s="8"/>
      <c r="C12" s="73" t="s">
        <v>54</v>
      </c>
      <c r="D12" s="73"/>
      <c r="E12" s="8"/>
      <c r="F12" s="8"/>
      <c r="G12" s="73" t="s">
        <v>55</v>
      </c>
      <c r="H12" s="73"/>
      <c r="I12" s="8"/>
      <c r="J12" s="8"/>
      <c r="K12" s="8" t="s">
        <v>56</v>
      </c>
      <c r="L12" s="8"/>
      <c r="M12" s="8"/>
      <c r="N12" s="8"/>
      <c r="O12" s="8"/>
    </row>
    <row r="13" spans="1:15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8" ht="14.25">
      <c r="A14" s="8"/>
      <c r="B14" s="8"/>
      <c r="C14" s="8"/>
      <c r="D14" s="8"/>
      <c r="E14" s="8"/>
      <c r="F14" s="8"/>
      <c r="G14" s="9"/>
      <c r="H14" s="8"/>
    </row>
    <row r="15" spans="1:8" ht="14.25">
      <c r="A15" s="8"/>
      <c r="B15" s="8"/>
      <c r="C15" s="8"/>
      <c r="D15" s="8"/>
      <c r="E15" s="8"/>
      <c r="F15" s="8"/>
      <c r="G15" s="8"/>
      <c r="H15" s="8"/>
    </row>
    <row r="16" spans="1:8" ht="14.25">
      <c r="A16" s="8"/>
      <c r="B16" s="8"/>
      <c r="C16" s="8"/>
      <c r="D16" s="8"/>
      <c r="E16" s="8"/>
      <c r="F16" s="8"/>
      <c r="G16" s="8"/>
      <c r="H16" s="8"/>
    </row>
    <row r="17" spans="1:8" ht="14.25">
      <c r="A17" s="8"/>
      <c r="B17" s="8"/>
      <c r="C17" s="8"/>
      <c r="D17" s="8"/>
      <c r="E17" s="8"/>
      <c r="F17" s="8"/>
      <c r="G17" s="8"/>
      <c r="H17" s="8"/>
    </row>
    <row r="18" spans="1:8" ht="14.25">
      <c r="A18" s="8"/>
      <c r="B18" s="8"/>
      <c r="C18" s="8"/>
      <c r="D18" s="8"/>
      <c r="E18" s="8"/>
      <c r="F18" s="8"/>
      <c r="G18" s="8"/>
      <c r="H18" s="8"/>
    </row>
  </sheetData>
  <sheetProtection/>
  <mergeCells count="26">
    <mergeCell ref="A1:B1"/>
    <mergeCell ref="A2:O2"/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C12:D12"/>
    <mergeCell ref="G12:H12"/>
    <mergeCell ref="N4:N5"/>
    <mergeCell ref="O4:O5"/>
    <mergeCell ref="A7:F7"/>
    <mergeCell ref="A8:O8"/>
    <mergeCell ref="A9:O9"/>
    <mergeCell ref="C10:D10"/>
    <mergeCell ref="G10:H10"/>
    <mergeCell ref="M10:N10"/>
  </mergeCells>
  <printOptions/>
  <pageMargins left="0.7" right="0.7" top="0.75" bottom="0.75" header="0.3" footer="0.3"/>
  <pageSetup fitToHeight="1" fitToWidth="1" horizontalDpi="600" verticalDpi="600" orientation="landscape" paperSize="9" scale="82" r:id="rId1"/>
  <ignoredErrors>
    <ignoredError sqref="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DG00114.代璐</cp:lastModifiedBy>
  <cp:lastPrinted>2023-07-07T03:01:26Z</cp:lastPrinted>
  <dcterms:created xsi:type="dcterms:W3CDTF">2011-04-26T02:07:47Z</dcterms:created>
  <dcterms:modified xsi:type="dcterms:W3CDTF">2023-07-07T03:01:31Z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45975792526A4668B4463D4832CB81FD</vt:lpwstr>
  </property>
</Properties>
</file>