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附件2" sheetId="1" r:id="rId1"/>
  </sheets>
  <definedNames>
    <definedName name="_xlnm.Print_Titles" localSheetId="0">'附件2'!$4:$4</definedName>
  </definedNames>
  <calcPr fullCalcOnLoad="1"/>
</workbook>
</file>

<file path=xl/sharedStrings.xml><?xml version="1.0" encoding="utf-8"?>
<sst xmlns="http://schemas.openxmlformats.org/spreadsheetml/2006/main" count="196" uniqueCount="34">
  <si>
    <t>附件2</t>
  </si>
  <si>
    <t>清远市新建商品住房销售价格备案表</t>
  </si>
  <si>
    <t>房地产开发企业名称或中介服务机构名称：广东新美居房地产发展有限公司</t>
  </si>
  <si>
    <r>
      <t>项目(楼盘)名称：雅居乐花园一期1</t>
    </r>
    <r>
      <rPr>
        <sz val="10"/>
        <rFont val="宋体"/>
        <family val="0"/>
      </rPr>
      <t>1</t>
    </r>
    <r>
      <rPr>
        <sz val="10"/>
        <rFont val="宋体"/>
        <family val="0"/>
      </rPr>
      <t>号楼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</si>
  <si>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</si>
  <si>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</si>
  <si>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</si>
  <si>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</si>
  <si>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</si>
  <si>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</si>
  <si>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</si>
  <si>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</si>
  <si>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</si>
  <si>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</si>
  <si>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</si>
  <si>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</si>
  <si>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</si>
  <si>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</si>
  <si>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</si>
  <si>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底价</t>
  </si>
  <si>
    <t>备案价</t>
  </si>
  <si>
    <t>一期11号楼</t>
  </si>
  <si>
    <t>3房2厅2卫</t>
  </si>
  <si>
    <t>未售</t>
  </si>
  <si>
    <r>
      <rPr>
        <sz val="9"/>
        <rFont val="宋体"/>
        <family val="0"/>
      </rPr>
      <t>含装修价</t>
    </r>
    <r>
      <rPr>
        <sz val="9"/>
        <rFont val="宋体"/>
        <family val="0"/>
      </rPr>
      <t>17</t>
    </r>
    <r>
      <rPr>
        <sz val="9"/>
        <rFont val="宋体"/>
        <family val="0"/>
      </rPr>
      <t>00</t>
    </r>
    <r>
      <rPr>
        <sz val="9"/>
        <rFont val="宋体"/>
        <family val="0"/>
      </rPr>
      <t>元/㎡（建筑面积）</t>
    </r>
  </si>
  <si>
    <r>
      <rPr>
        <sz val="9"/>
        <rFont val="宋体"/>
        <family val="0"/>
      </rPr>
      <t>含装修价</t>
    </r>
    <r>
      <rPr>
        <sz val="9"/>
        <rFont val="宋体"/>
        <family val="0"/>
      </rPr>
      <t>1700元/㎡（建筑面积）</t>
    </r>
  </si>
  <si>
    <r>
      <t>4</t>
    </r>
    <r>
      <rPr>
        <sz val="10"/>
        <rFont val="宋体"/>
        <family val="0"/>
      </rPr>
      <t>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厅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卫</t>
    </r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</si>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</sst>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等线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30" fillId="9" borderId="0" applyNumberFormat="0" applyBorder="0" applyAlignment="0" applyProtection="0"/>
    <xf numFmtId="0" fontId="23" fillId="0" borderId="5" applyNumberFormat="0" applyFill="0" applyAlignment="0" applyProtection="0"/>
    <xf numFmtId="0" fontId="30" fillId="10" borderId="0" applyNumberFormat="0" applyBorder="0" applyAlignment="0" applyProtection="0"/>
    <xf numFmtId="0" fontId="19" fillId="11" borderId="6" applyNumberFormat="0" applyAlignment="0" applyProtection="0"/>
    <xf numFmtId="0" fontId="15" fillId="11" borderId="1" applyNumberFormat="0" applyAlignment="0" applyProtection="0"/>
    <xf numFmtId="0" fontId="26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14" fillId="0" borderId="8" applyNumberFormat="0" applyFill="0" applyAlignment="0" applyProtection="0"/>
    <xf numFmtId="0" fontId="28" fillId="0" borderId="9" applyNumberFormat="0" applyFill="0" applyAlignment="0" applyProtection="0"/>
    <xf numFmtId="0" fontId="25" fillId="15" borderId="0" applyNumberFormat="0" applyBorder="0" applyAlignment="0" applyProtection="0"/>
    <xf numFmtId="0" fontId="27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 wrapText="1"/>
    </xf>
    <xf numFmtId="178" fontId="3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selection activeCell="X1" sqref="X1:X65536"/>
    </sheetView>
  </sheetViews>
  <sheetFormatPr defaultColWidth="9.00390625" defaultRowHeight="14.25"/>
  <cols>
    <col min="1" max="1" width="3.875" style="0" customWidth="1"/>
    <col min="2" max="2" width="10.625" style="0" customWidth="1"/>
    <col min="3" max="4" width="5.00390625" style="0" bestFit="1" customWidth="1"/>
    <col min="5" max="5" width="9.125" style="0" customWidth="1"/>
    <col min="6" max="6" width="5.25390625" style="0" bestFit="1" customWidth="1"/>
    <col min="7" max="7" width="8.50390625" style="0" bestFit="1" customWidth="1"/>
    <col min="9" max="9" width="9.625" style="0" customWidth="1"/>
    <col min="10" max="10" width="10.625" style="0" customWidth="1"/>
    <col min="11" max="11" width="10.50390625" style="0" customWidth="1"/>
    <col min="12" max="12" width="10.50390625" style="0" bestFit="1" customWidth="1"/>
    <col min="13" max="13" width="9.25390625" style="0" customWidth="1"/>
    <col min="14" max="14" width="5.00390625" style="0" bestFit="1" customWidth="1"/>
    <col min="15" max="15" width="22.625" style="0" customWidth="1"/>
    <col min="16" max="16" width="16.125" style="2" hidden="1" customWidth="1"/>
    <col min="17" max="17" width="9.50390625" style="3" hidden="1" customWidth="1"/>
    <col min="18" max="20" width="9.00390625" style="0" hidden="1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6"/>
      <c r="E3" s="6"/>
      <c r="F3" s="6"/>
      <c r="G3" s="7"/>
      <c r="H3" s="7"/>
      <c r="J3" s="6" t="s">
        <v>3</v>
      </c>
      <c r="M3" s="7"/>
      <c r="N3" s="27"/>
      <c r="O3" s="27"/>
    </row>
    <row r="4" spans="1:19" ht="49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28" t="s">
        <v>12</v>
      </c>
      <c r="J4" s="9" t="s">
        <v>13</v>
      </c>
      <c r="K4" s="9" t="s">
        <v>14</v>
      </c>
      <c r="L4" s="28" t="s">
        <v>15</v>
      </c>
      <c r="M4" s="28" t="s">
        <v>16</v>
      </c>
      <c r="N4" s="9" t="s">
        <v>17</v>
      </c>
      <c r="O4" s="8" t="s">
        <v>18</v>
      </c>
      <c r="P4" s="29" t="s">
        <v>19</v>
      </c>
      <c r="Q4" s="42" t="s">
        <v>20</v>
      </c>
      <c r="S4" s="43"/>
    </row>
    <row r="5" spans="1:19" s="1" customFormat="1" ht="33" customHeight="1">
      <c r="A5" s="11">
        <v>1</v>
      </c>
      <c r="B5" s="12" t="s">
        <v>21</v>
      </c>
      <c r="C5" s="11">
        <v>201</v>
      </c>
      <c r="D5" s="11">
        <v>2</v>
      </c>
      <c r="E5" s="11" t="s">
        <v>22</v>
      </c>
      <c r="F5" s="11">
        <v>2.9</v>
      </c>
      <c r="G5" s="13">
        <v>96.09</v>
      </c>
      <c r="H5" s="14">
        <f>G5-I5</f>
        <v>17.820000000000007</v>
      </c>
      <c r="I5" s="30">
        <v>78.27</v>
      </c>
      <c r="J5" s="31">
        <f>L5/G5</f>
        <v>7646.955978769903</v>
      </c>
      <c r="K5" s="31">
        <f>L5/I5</f>
        <v>9387.964737447299</v>
      </c>
      <c r="L5" s="32">
        <v>734796</v>
      </c>
      <c r="M5" s="13"/>
      <c r="N5" s="33" t="s">
        <v>23</v>
      </c>
      <c r="O5" s="34" t="s">
        <v>24</v>
      </c>
      <c r="P5" s="35" t="e">
        <f>VLOOKUP(C5,#REF!,100,0)</f>
        <v>#REF!</v>
      </c>
      <c r="Q5" s="44" t="e">
        <f>P5/0.87</f>
        <v>#REF!</v>
      </c>
      <c r="R5" s="45"/>
      <c r="S5" s="45"/>
    </row>
    <row r="6" spans="1:19" s="1" customFormat="1" ht="33" customHeight="1">
      <c r="A6" s="11">
        <v>2</v>
      </c>
      <c r="B6" s="12" t="s">
        <v>21</v>
      </c>
      <c r="C6" s="11">
        <v>205</v>
      </c>
      <c r="D6" s="11">
        <v>2</v>
      </c>
      <c r="E6" s="11" t="s">
        <v>22</v>
      </c>
      <c r="F6" s="11">
        <v>2.9</v>
      </c>
      <c r="G6" s="13">
        <v>96.1</v>
      </c>
      <c r="H6" s="14">
        <f aca="true" t="shared" si="0" ref="H6:H21">G6-I6</f>
        <v>17.819999999999993</v>
      </c>
      <c r="I6" s="30">
        <v>78.28</v>
      </c>
      <c r="J6" s="31">
        <f>L6/G6</f>
        <v>7646.951092611863</v>
      </c>
      <c r="K6" s="31">
        <f>L6/I6</f>
        <v>9387.73633111906</v>
      </c>
      <c r="L6" s="32">
        <v>734872</v>
      </c>
      <c r="M6" s="13"/>
      <c r="N6" s="33" t="s">
        <v>23</v>
      </c>
      <c r="O6" s="34" t="s">
        <v>25</v>
      </c>
      <c r="P6" s="35" t="e">
        <f>VLOOKUP(C6,#REF!,100,0)</f>
        <v>#REF!</v>
      </c>
      <c r="Q6" s="44" t="e">
        <f aca="true" t="shared" si="1" ref="Q6:Q46">P6/0.87</f>
        <v>#REF!</v>
      </c>
      <c r="R6" s="45"/>
      <c r="S6" s="45"/>
    </row>
    <row r="7" spans="1:19" s="1" customFormat="1" ht="33" customHeight="1">
      <c r="A7" s="11">
        <v>3</v>
      </c>
      <c r="B7" s="12" t="s">
        <v>21</v>
      </c>
      <c r="C7" s="11">
        <v>206</v>
      </c>
      <c r="D7" s="11">
        <v>2</v>
      </c>
      <c r="E7" s="11" t="s">
        <v>26</v>
      </c>
      <c r="F7" s="11">
        <v>2.9</v>
      </c>
      <c r="G7" s="13">
        <v>119.93</v>
      </c>
      <c r="H7" s="14">
        <f t="shared" si="0"/>
        <v>22.24000000000001</v>
      </c>
      <c r="I7" s="30">
        <v>97.69</v>
      </c>
      <c r="J7" s="31">
        <f>L7/G7</f>
        <v>7978.859315443587</v>
      </c>
      <c r="K7" s="31">
        <f>L7/I7</f>
        <v>9795.317818621654</v>
      </c>
      <c r="L7" s="36">
        <v>956904.5977011494</v>
      </c>
      <c r="M7" s="13"/>
      <c r="N7" s="33" t="s">
        <v>23</v>
      </c>
      <c r="O7" s="34" t="s">
        <v>25</v>
      </c>
      <c r="P7" s="35" t="e">
        <f>VLOOKUP(C7,#REF!,100,0)</f>
        <v>#REF!</v>
      </c>
      <c r="Q7" s="44" t="e">
        <f t="shared" si="1"/>
        <v>#REF!</v>
      </c>
      <c r="R7" s="45"/>
      <c r="S7" s="45"/>
    </row>
    <row r="8" spans="1:19" s="1" customFormat="1" ht="33" customHeight="1">
      <c r="A8" s="11">
        <v>4</v>
      </c>
      <c r="B8" s="12" t="s">
        <v>21</v>
      </c>
      <c r="C8" s="11">
        <v>207</v>
      </c>
      <c r="D8" s="11">
        <v>2</v>
      </c>
      <c r="E8" s="11" t="s">
        <v>22</v>
      </c>
      <c r="F8" s="11">
        <v>2.9</v>
      </c>
      <c r="G8" s="13">
        <v>96.09</v>
      </c>
      <c r="H8" s="14">
        <f t="shared" si="0"/>
        <v>17.820000000000007</v>
      </c>
      <c r="I8" s="30">
        <v>78.27</v>
      </c>
      <c r="J8" s="31">
        <f>L8/G8</f>
        <v>7646.955978769903</v>
      </c>
      <c r="K8" s="31">
        <f>L8/I8</f>
        <v>9387.964737447299</v>
      </c>
      <c r="L8" s="32">
        <v>734796</v>
      </c>
      <c r="M8" s="13"/>
      <c r="N8" s="33" t="s">
        <v>23</v>
      </c>
      <c r="O8" s="34" t="s">
        <v>25</v>
      </c>
      <c r="P8" s="35" t="e">
        <f>VLOOKUP(C8,#REF!,100,0)</f>
        <v>#REF!</v>
      </c>
      <c r="Q8" s="44" t="e">
        <f t="shared" si="1"/>
        <v>#REF!</v>
      </c>
      <c r="R8" s="45"/>
      <c r="S8" s="45"/>
    </row>
    <row r="9" spans="1:19" s="1" customFormat="1" ht="33" customHeight="1">
      <c r="A9" s="11">
        <v>5</v>
      </c>
      <c r="B9" s="12" t="s">
        <v>21</v>
      </c>
      <c r="C9" s="11">
        <v>301</v>
      </c>
      <c r="D9" s="11">
        <v>3</v>
      </c>
      <c r="E9" s="11" t="s">
        <v>22</v>
      </c>
      <c r="F9" s="11">
        <v>2.9</v>
      </c>
      <c r="G9" s="13">
        <v>96.09</v>
      </c>
      <c r="H9" s="14">
        <f t="shared" si="0"/>
        <v>17.820000000000007</v>
      </c>
      <c r="I9" s="30">
        <v>78.27</v>
      </c>
      <c r="J9" s="31">
        <f aca="true" t="shared" si="2" ref="J9:J24">L9/G9</f>
        <v>7646.955978769903</v>
      </c>
      <c r="K9" s="31">
        <f aca="true" t="shared" si="3" ref="K9:K24">L9/I9</f>
        <v>9387.964737447299</v>
      </c>
      <c r="L9" s="32">
        <v>734796</v>
      </c>
      <c r="M9" s="13"/>
      <c r="N9" s="33" t="s">
        <v>23</v>
      </c>
      <c r="O9" s="34" t="s">
        <v>25</v>
      </c>
      <c r="P9" s="35" t="e">
        <f>VLOOKUP(C9,#REF!,100,0)</f>
        <v>#REF!</v>
      </c>
      <c r="Q9" s="44" t="e">
        <f t="shared" si="1"/>
        <v>#REF!</v>
      </c>
      <c r="R9" s="45"/>
      <c r="S9" s="45"/>
    </row>
    <row r="10" spans="1:19" s="1" customFormat="1" ht="33" customHeight="1">
      <c r="A10" s="11">
        <v>6</v>
      </c>
      <c r="B10" s="12" t="s">
        <v>21</v>
      </c>
      <c r="C10" s="11">
        <v>302</v>
      </c>
      <c r="D10" s="11">
        <v>3</v>
      </c>
      <c r="E10" s="11" t="s">
        <v>26</v>
      </c>
      <c r="F10" s="11">
        <v>2.9</v>
      </c>
      <c r="G10" s="13">
        <v>119.93</v>
      </c>
      <c r="H10" s="14">
        <f t="shared" si="0"/>
        <v>22.24000000000001</v>
      </c>
      <c r="I10" s="30">
        <v>97.69</v>
      </c>
      <c r="J10" s="31">
        <f t="shared" si="2"/>
        <v>8345.826253053745</v>
      </c>
      <c r="K10" s="31">
        <f t="shared" si="3"/>
        <v>10245.828053319026</v>
      </c>
      <c r="L10" s="36">
        <v>1000914.9425287356</v>
      </c>
      <c r="M10" s="13"/>
      <c r="N10" s="33" t="s">
        <v>23</v>
      </c>
      <c r="O10" s="34" t="s">
        <v>25</v>
      </c>
      <c r="P10" s="35" t="e">
        <f>VLOOKUP(C10,#REF!,100,0)</f>
        <v>#REF!</v>
      </c>
      <c r="Q10" s="44" t="e">
        <f t="shared" si="1"/>
        <v>#REF!</v>
      </c>
      <c r="R10" s="45"/>
      <c r="S10" s="45"/>
    </row>
    <row r="11" spans="1:19" s="1" customFormat="1" ht="33" customHeight="1">
      <c r="A11" s="11">
        <v>7</v>
      </c>
      <c r="B11" s="12" t="s">
        <v>21</v>
      </c>
      <c r="C11" s="11">
        <v>303</v>
      </c>
      <c r="D11" s="11">
        <v>3</v>
      </c>
      <c r="E11" s="11" t="s">
        <v>22</v>
      </c>
      <c r="F11" s="11">
        <v>2.9</v>
      </c>
      <c r="G11" s="13">
        <v>96.1</v>
      </c>
      <c r="H11" s="14">
        <f t="shared" si="0"/>
        <v>17.819999999999993</v>
      </c>
      <c r="I11" s="30">
        <v>78.28</v>
      </c>
      <c r="J11" s="31">
        <f t="shared" si="2"/>
        <v>7522.743310966785</v>
      </c>
      <c r="K11" s="31">
        <f t="shared" si="3"/>
        <v>9235.253349308994</v>
      </c>
      <c r="L11" s="36">
        <v>722935.632183908</v>
      </c>
      <c r="M11" s="13"/>
      <c r="N11" s="33" t="s">
        <v>23</v>
      </c>
      <c r="O11" s="34" t="s">
        <v>25</v>
      </c>
      <c r="P11" s="35" t="e">
        <f>VLOOKUP(C11,#REF!,100,0)</f>
        <v>#REF!</v>
      </c>
      <c r="Q11" s="44" t="e">
        <f t="shared" si="1"/>
        <v>#REF!</v>
      </c>
      <c r="R11" s="45"/>
      <c r="S11" s="45"/>
    </row>
    <row r="12" spans="1:19" s="1" customFormat="1" ht="33" customHeight="1">
      <c r="A12" s="11">
        <v>8</v>
      </c>
      <c r="B12" s="12" t="s">
        <v>21</v>
      </c>
      <c r="C12" s="11">
        <v>306</v>
      </c>
      <c r="D12" s="11">
        <v>3</v>
      </c>
      <c r="E12" s="11" t="s">
        <v>26</v>
      </c>
      <c r="F12" s="11">
        <v>2.9</v>
      </c>
      <c r="G12" s="13">
        <v>119.93</v>
      </c>
      <c r="H12" s="14">
        <f t="shared" si="0"/>
        <v>22.24000000000001</v>
      </c>
      <c r="I12" s="30">
        <v>97.69</v>
      </c>
      <c r="J12" s="31">
        <f t="shared" si="2"/>
        <v>8114.426902283037</v>
      </c>
      <c r="K12" s="31">
        <f t="shared" si="3"/>
        <v>9961.74857601397</v>
      </c>
      <c r="L12" s="36">
        <v>973163.2183908046</v>
      </c>
      <c r="M12" s="13"/>
      <c r="N12" s="33" t="s">
        <v>23</v>
      </c>
      <c r="O12" s="34" t="s">
        <v>25</v>
      </c>
      <c r="P12" s="35" t="e">
        <f>VLOOKUP(C12,#REF!,100,0)</f>
        <v>#REF!</v>
      </c>
      <c r="Q12" s="44" t="e">
        <f t="shared" si="1"/>
        <v>#REF!</v>
      </c>
      <c r="R12" s="45"/>
      <c r="S12" s="45"/>
    </row>
    <row r="13" spans="1:19" s="1" customFormat="1" ht="33" customHeight="1">
      <c r="A13" s="11">
        <v>9</v>
      </c>
      <c r="B13" s="12" t="s">
        <v>21</v>
      </c>
      <c r="C13" s="11">
        <v>307</v>
      </c>
      <c r="D13" s="11">
        <v>3</v>
      </c>
      <c r="E13" s="11" t="s">
        <v>22</v>
      </c>
      <c r="F13" s="11">
        <v>2.9</v>
      </c>
      <c r="G13" s="13">
        <v>96.09</v>
      </c>
      <c r="H13" s="14">
        <f t="shared" si="0"/>
        <v>17.820000000000007</v>
      </c>
      <c r="I13" s="30">
        <v>78.27</v>
      </c>
      <c r="J13" s="31">
        <f t="shared" si="2"/>
        <v>7646.955978769903</v>
      </c>
      <c r="K13" s="31">
        <f t="shared" si="3"/>
        <v>9387.964737447299</v>
      </c>
      <c r="L13" s="32">
        <v>734796</v>
      </c>
      <c r="M13" s="13"/>
      <c r="N13" s="33" t="s">
        <v>23</v>
      </c>
      <c r="O13" s="34" t="s">
        <v>25</v>
      </c>
      <c r="P13" s="35" t="e">
        <f>VLOOKUP(C13,#REF!,100,0)</f>
        <v>#REF!</v>
      </c>
      <c r="Q13" s="44" t="e">
        <f t="shared" si="1"/>
        <v>#REF!</v>
      </c>
      <c r="R13" s="45"/>
      <c r="S13" s="45"/>
    </row>
    <row r="14" spans="1:19" s="1" customFormat="1" ht="33" customHeight="1">
      <c r="A14" s="11">
        <v>10</v>
      </c>
      <c r="B14" s="12" t="s">
        <v>21</v>
      </c>
      <c r="C14" s="11">
        <v>401</v>
      </c>
      <c r="D14" s="11">
        <v>4</v>
      </c>
      <c r="E14" s="11" t="s">
        <v>22</v>
      </c>
      <c r="F14" s="11">
        <v>2.9</v>
      </c>
      <c r="G14" s="13">
        <v>96.09</v>
      </c>
      <c r="H14" s="14">
        <f t="shared" si="0"/>
        <v>17.820000000000007</v>
      </c>
      <c r="I14" s="30">
        <v>78.27</v>
      </c>
      <c r="J14" s="31">
        <f t="shared" si="2"/>
        <v>7646.955978769903</v>
      </c>
      <c r="K14" s="31">
        <f t="shared" si="3"/>
        <v>9387.964737447299</v>
      </c>
      <c r="L14" s="32">
        <v>734796</v>
      </c>
      <c r="M14" s="13"/>
      <c r="N14" s="33" t="s">
        <v>23</v>
      </c>
      <c r="O14" s="34" t="s">
        <v>25</v>
      </c>
      <c r="P14" s="35" t="e">
        <f>VLOOKUP(C14,#REF!,100,0)</f>
        <v>#REF!</v>
      </c>
      <c r="Q14" s="44" t="e">
        <f t="shared" si="1"/>
        <v>#REF!</v>
      </c>
      <c r="R14" s="45"/>
      <c r="S14" s="45"/>
    </row>
    <row r="15" spans="1:19" s="1" customFormat="1" ht="33" customHeight="1">
      <c r="A15" s="11">
        <v>11</v>
      </c>
      <c r="B15" s="12" t="s">
        <v>21</v>
      </c>
      <c r="C15" s="11">
        <v>402</v>
      </c>
      <c r="D15" s="11">
        <v>4</v>
      </c>
      <c r="E15" s="11" t="s">
        <v>26</v>
      </c>
      <c r="F15" s="11">
        <v>2.9</v>
      </c>
      <c r="G15" s="13">
        <v>119.93</v>
      </c>
      <c r="H15" s="14">
        <f t="shared" si="0"/>
        <v>22.24000000000001</v>
      </c>
      <c r="I15" s="30">
        <v>97.69</v>
      </c>
      <c r="J15" s="31">
        <f t="shared" si="2"/>
        <v>8345.826253053745</v>
      </c>
      <c r="K15" s="31">
        <f t="shared" si="3"/>
        <v>10245.828053319026</v>
      </c>
      <c r="L15" s="36">
        <v>1000914.9425287356</v>
      </c>
      <c r="M15" s="13"/>
      <c r="N15" s="33" t="s">
        <v>23</v>
      </c>
      <c r="O15" s="34" t="s">
        <v>25</v>
      </c>
      <c r="P15" s="35" t="e">
        <f>VLOOKUP(C15,#REF!,100,0)</f>
        <v>#REF!</v>
      </c>
      <c r="Q15" s="44" t="e">
        <f t="shared" si="1"/>
        <v>#REF!</v>
      </c>
      <c r="R15" s="45"/>
      <c r="S15" s="45"/>
    </row>
    <row r="16" spans="1:19" s="1" customFormat="1" ht="33" customHeight="1">
      <c r="A16" s="11">
        <v>12</v>
      </c>
      <c r="B16" s="12" t="s">
        <v>21</v>
      </c>
      <c r="C16" s="11">
        <v>403</v>
      </c>
      <c r="D16" s="11">
        <v>4</v>
      </c>
      <c r="E16" s="11" t="s">
        <v>22</v>
      </c>
      <c r="F16" s="11">
        <v>2.9</v>
      </c>
      <c r="G16" s="13">
        <v>96.1</v>
      </c>
      <c r="H16" s="14">
        <f t="shared" si="0"/>
        <v>17.819999999999993</v>
      </c>
      <c r="I16" s="30">
        <v>78.28</v>
      </c>
      <c r="J16" s="31">
        <f t="shared" si="2"/>
        <v>7522.743310966785</v>
      </c>
      <c r="K16" s="31">
        <f t="shared" si="3"/>
        <v>9235.253349308994</v>
      </c>
      <c r="L16" s="36">
        <v>722935.632183908</v>
      </c>
      <c r="M16" s="13"/>
      <c r="N16" s="33" t="s">
        <v>23</v>
      </c>
      <c r="O16" s="34" t="s">
        <v>25</v>
      </c>
      <c r="P16" s="35" t="e">
        <f>VLOOKUP(C16,#REF!,100,0)</f>
        <v>#REF!</v>
      </c>
      <c r="Q16" s="44" t="e">
        <f t="shared" si="1"/>
        <v>#REF!</v>
      </c>
      <c r="R16" s="45"/>
      <c r="S16" s="45"/>
    </row>
    <row r="17" spans="1:19" s="1" customFormat="1" ht="33" customHeight="1">
      <c r="A17" s="11">
        <v>13</v>
      </c>
      <c r="B17" s="12" t="s">
        <v>21</v>
      </c>
      <c r="C17" s="11">
        <v>405</v>
      </c>
      <c r="D17" s="11">
        <v>4</v>
      </c>
      <c r="E17" s="11" t="s">
        <v>22</v>
      </c>
      <c r="F17" s="11">
        <v>2.9</v>
      </c>
      <c r="G17" s="13">
        <v>96.1</v>
      </c>
      <c r="H17" s="14">
        <f t="shared" si="0"/>
        <v>17.819999999999993</v>
      </c>
      <c r="I17" s="30">
        <v>78.28</v>
      </c>
      <c r="J17" s="31">
        <f t="shared" si="2"/>
        <v>7646.951092611863</v>
      </c>
      <c r="K17" s="31">
        <f t="shared" si="3"/>
        <v>9387.73633111906</v>
      </c>
      <c r="L17" s="32">
        <v>734872</v>
      </c>
      <c r="M17" s="13"/>
      <c r="N17" s="33" t="s">
        <v>23</v>
      </c>
      <c r="O17" s="34" t="s">
        <v>25</v>
      </c>
      <c r="P17" s="35" t="e">
        <f>VLOOKUP(C17,#REF!,100,0)</f>
        <v>#REF!</v>
      </c>
      <c r="Q17" s="44" t="e">
        <f t="shared" si="1"/>
        <v>#REF!</v>
      </c>
      <c r="R17" s="45"/>
      <c r="S17" s="45"/>
    </row>
    <row r="18" spans="1:19" s="1" customFormat="1" ht="33" customHeight="1">
      <c r="A18" s="11">
        <v>14</v>
      </c>
      <c r="B18" s="12" t="s">
        <v>21</v>
      </c>
      <c r="C18" s="11">
        <v>406</v>
      </c>
      <c r="D18" s="11">
        <v>4</v>
      </c>
      <c r="E18" s="11" t="s">
        <v>26</v>
      </c>
      <c r="F18" s="11">
        <v>2.9</v>
      </c>
      <c r="G18" s="13">
        <v>119.93</v>
      </c>
      <c r="H18" s="14">
        <f t="shared" si="0"/>
        <v>22.24000000000001</v>
      </c>
      <c r="I18" s="30">
        <v>97.69</v>
      </c>
      <c r="J18" s="31">
        <f t="shared" si="2"/>
        <v>8114.426902283037</v>
      </c>
      <c r="K18" s="31">
        <f t="shared" si="3"/>
        <v>9961.74857601397</v>
      </c>
      <c r="L18" s="36">
        <v>973163.2183908046</v>
      </c>
      <c r="M18" s="13"/>
      <c r="N18" s="33" t="s">
        <v>23</v>
      </c>
      <c r="O18" s="34" t="s">
        <v>25</v>
      </c>
      <c r="P18" s="35" t="e">
        <f>VLOOKUP(C18,#REF!,100,0)</f>
        <v>#REF!</v>
      </c>
      <c r="Q18" s="44" t="e">
        <f t="shared" si="1"/>
        <v>#REF!</v>
      </c>
      <c r="R18" s="45"/>
      <c r="S18" s="45"/>
    </row>
    <row r="19" spans="1:19" s="1" customFormat="1" ht="33" customHeight="1">
      <c r="A19" s="11">
        <v>15</v>
      </c>
      <c r="B19" s="12" t="s">
        <v>21</v>
      </c>
      <c r="C19" s="11">
        <v>407</v>
      </c>
      <c r="D19" s="11">
        <v>4</v>
      </c>
      <c r="E19" s="11" t="s">
        <v>22</v>
      </c>
      <c r="F19" s="11">
        <v>2.9</v>
      </c>
      <c r="G19" s="13">
        <v>96.09</v>
      </c>
      <c r="H19" s="14">
        <f t="shared" si="0"/>
        <v>17.820000000000007</v>
      </c>
      <c r="I19" s="30">
        <v>78.27</v>
      </c>
      <c r="J19" s="31">
        <f t="shared" si="2"/>
        <v>7646.955978769903</v>
      </c>
      <c r="K19" s="31">
        <f t="shared" si="3"/>
        <v>9387.964737447299</v>
      </c>
      <c r="L19" s="32">
        <v>734796</v>
      </c>
      <c r="M19" s="13"/>
      <c r="N19" s="33" t="s">
        <v>23</v>
      </c>
      <c r="O19" s="34" t="s">
        <v>25</v>
      </c>
      <c r="P19" s="35" t="e">
        <f>VLOOKUP(C19,#REF!,100,0)</f>
        <v>#REF!</v>
      </c>
      <c r="Q19" s="44" t="e">
        <f t="shared" si="1"/>
        <v>#REF!</v>
      </c>
      <c r="R19" s="45"/>
      <c r="S19" s="45"/>
    </row>
    <row r="20" spans="1:19" s="1" customFormat="1" ht="33" customHeight="1">
      <c r="A20" s="11">
        <v>16</v>
      </c>
      <c r="B20" s="12" t="s">
        <v>21</v>
      </c>
      <c r="C20" s="11">
        <v>501</v>
      </c>
      <c r="D20" s="11">
        <v>5</v>
      </c>
      <c r="E20" s="11" t="s">
        <v>22</v>
      </c>
      <c r="F20" s="11">
        <v>2.9</v>
      </c>
      <c r="G20" s="13">
        <v>96.09</v>
      </c>
      <c r="H20" s="14">
        <f t="shared" si="0"/>
        <v>17.820000000000007</v>
      </c>
      <c r="I20" s="30">
        <v>78.27</v>
      </c>
      <c r="J20" s="31">
        <f t="shared" si="2"/>
        <v>7646.955978769903</v>
      </c>
      <c r="K20" s="31">
        <f t="shared" si="3"/>
        <v>9387.964737447299</v>
      </c>
      <c r="L20" s="32">
        <v>734796</v>
      </c>
      <c r="M20" s="13"/>
      <c r="N20" s="33" t="s">
        <v>23</v>
      </c>
      <c r="O20" s="34" t="s">
        <v>25</v>
      </c>
      <c r="P20" s="35" t="e">
        <f>VLOOKUP(C20,#REF!,100,0)</f>
        <v>#REF!</v>
      </c>
      <c r="Q20" s="44" t="e">
        <f t="shared" si="1"/>
        <v>#REF!</v>
      </c>
      <c r="R20" s="45"/>
      <c r="S20" s="45"/>
    </row>
    <row r="21" spans="1:19" s="1" customFormat="1" ht="33" customHeight="1">
      <c r="A21" s="11">
        <v>17</v>
      </c>
      <c r="B21" s="12" t="s">
        <v>21</v>
      </c>
      <c r="C21" s="11">
        <v>507</v>
      </c>
      <c r="D21" s="11">
        <v>5</v>
      </c>
      <c r="E21" s="11" t="s">
        <v>22</v>
      </c>
      <c r="F21" s="11">
        <v>2.9</v>
      </c>
      <c r="G21" s="13">
        <v>96.09</v>
      </c>
      <c r="H21" s="14">
        <f t="shared" si="0"/>
        <v>17.820000000000007</v>
      </c>
      <c r="I21" s="30">
        <v>78.27</v>
      </c>
      <c r="J21" s="31">
        <f t="shared" si="2"/>
        <v>7646.955978769903</v>
      </c>
      <c r="K21" s="31">
        <f t="shared" si="3"/>
        <v>9387.964737447299</v>
      </c>
      <c r="L21" s="32">
        <v>734796</v>
      </c>
      <c r="M21" s="13"/>
      <c r="N21" s="33" t="s">
        <v>23</v>
      </c>
      <c r="O21" s="34" t="s">
        <v>25</v>
      </c>
      <c r="P21" s="35" t="e">
        <f>VLOOKUP(C21,#REF!,100,0)</f>
        <v>#REF!</v>
      </c>
      <c r="Q21" s="44" t="e">
        <f t="shared" si="1"/>
        <v>#REF!</v>
      </c>
      <c r="R21" s="45"/>
      <c r="S21" s="45"/>
    </row>
    <row r="22" spans="1:19" s="1" customFormat="1" ht="33" customHeight="1">
      <c r="A22" s="11">
        <v>18</v>
      </c>
      <c r="B22" s="12" t="s">
        <v>21</v>
      </c>
      <c r="C22" s="11">
        <v>701</v>
      </c>
      <c r="D22" s="11">
        <v>7</v>
      </c>
      <c r="E22" s="11" t="s">
        <v>22</v>
      </c>
      <c r="F22" s="11">
        <v>2.9</v>
      </c>
      <c r="G22" s="13">
        <v>96.09</v>
      </c>
      <c r="H22" s="14">
        <f aca="true" t="shared" si="4" ref="H22:H31">G22-I22</f>
        <v>17.820000000000007</v>
      </c>
      <c r="I22" s="30">
        <v>78.27</v>
      </c>
      <c r="J22" s="31">
        <f t="shared" si="2"/>
        <v>7646.955978769903</v>
      </c>
      <c r="K22" s="31">
        <f t="shared" si="3"/>
        <v>9387.964737447299</v>
      </c>
      <c r="L22" s="32">
        <v>734796</v>
      </c>
      <c r="M22" s="13"/>
      <c r="N22" s="33" t="s">
        <v>23</v>
      </c>
      <c r="O22" s="34" t="s">
        <v>25</v>
      </c>
      <c r="P22" s="35" t="e">
        <f>VLOOKUP(C22,#REF!,100,0)</f>
        <v>#REF!</v>
      </c>
      <c r="Q22" s="44" t="e">
        <f t="shared" si="1"/>
        <v>#REF!</v>
      </c>
      <c r="R22" s="45"/>
      <c r="S22" s="45"/>
    </row>
    <row r="23" spans="1:19" s="1" customFormat="1" ht="33" customHeight="1">
      <c r="A23" s="11">
        <v>19</v>
      </c>
      <c r="B23" s="12" t="s">
        <v>21</v>
      </c>
      <c r="C23" s="11">
        <v>1001</v>
      </c>
      <c r="D23" s="11">
        <v>10</v>
      </c>
      <c r="E23" s="11" t="s">
        <v>22</v>
      </c>
      <c r="F23" s="11">
        <v>2.9</v>
      </c>
      <c r="G23" s="13">
        <v>96.09</v>
      </c>
      <c r="H23" s="14">
        <f t="shared" si="4"/>
        <v>17.820000000000007</v>
      </c>
      <c r="I23" s="30">
        <v>78.27</v>
      </c>
      <c r="J23" s="31">
        <f t="shared" si="2"/>
        <v>7646.955978769903</v>
      </c>
      <c r="K23" s="31">
        <f t="shared" si="3"/>
        <v>9387.964737447299</v>
      </c>
      <c r="L23" s="32">
        <v>734796</v>
      </c>
      <c r="M23" s="13"/>
      <c r="N23" s="33" t="s">
        <v>23</v>
      </c>
      <c r="O23" s="34" t="s">
        <v>25</v>
      </c>
      <c r="P23" s="35" t="e">
        <f>VLOOKUP(C23,#REF!,100,0)</f>
        <v>#REF!</v>
      </c>
      <c r="Q23" s="44" t="e">
        <f t="shared" si="1"/>
        <v>#REF!</v>
      </c>
      <c r="R23" s="45"/>
      <c r="S23" s="45"/>
    </row>
    <row r="24" spans="1:19" s="1" customFormat="1" ht="33" customHeight="1">
      <c r="A24" s="11">
        <v>20</v>
      </c>
      <c r="B24" s="12" t="s">
        <v>21</v>
      </c>
      <c r="C24" s="11">
        <v>1101</v>
      </c>
      <c r="D24" s="11">
        <v>11</v>
      </c>
      <c r="E24" s="11" t="s">
        <v>22</v>
      </c>
      <c r="F24" s="11">
        <v>2.9</v>
      </c>
      <c r="G24" s="13">
        <v>96.09</v>
      </c>
      <c r="H24" s="14">
        <f t="shared" si="4"/>
        <v>17.820000000000007</v>
      </c>
      <c r="I24" s="30">
        <v>78.27</v>
      </c>
      <c r="J24" s="31">
        <f t="shared" si="2"/>
        <v>7646.955978769903</v>
      </c>
      <c r="K24" s="31">
        <f t="shared" si="3"/>
        <v>9387.964737447299</v>
      </c>
      <c r="L24" s="32">
        <v>734796</v>
      </c>
      <c r="M24" s="13"/>
      <c r="N24" s="33" t="s">
        <v>23</v>
      </c>
      <c r="O24" s="34" t="s">
        <v>25</v>
      </c>
      <c r="P24" s="35" t="e">
        <f>VLOOKUP(C24,#REF!,100,0)</f>
        <v>#REF!</v>
      </c>
      <c r="Q24" s="44" t="e">
        <f t="shared" si="1"/>
        <v>#REF!</v>
      </c>
      <c r="R24" s="45"/>
      <c r="S24" s="45"/>
    </row>
    <row r="25" spans="1:19" s="1" customFormat="1" ht="33" customHeight="1">
      <c r="A25" s="11">
        <v>21</v>
      </c>
      <c r="B25" s="12" t="s">
        <v>21</v>
      </c>
      <c r="C25" s="11">
        <v>1401</v>
      </c>
      <c r="D25" s="11">
        <v>14</v>
      </c>
      <c r="E25" s="11" t="s">
        <v>22</v>
      </c>
      <c r="F25" s="11">
        <v>2.9</v>
      </c>
      <c r="G25" s="13">
        <v>96.09</v>
      </c>
      <c r="H25" s="14">
        <f t="shared" si="4"/>
        <v>17.820000000000007</v>
      </c>
      <c r="I25" s="30">
        <v>78.27</v>
      </c>
      <c r="J25" s="31">
        <f aca="true" t="shared" si="5" ref="J25:J34">L25/G25</f>
        <v>7497.389300978608</v>
      </c>
      <c r="K25" s="31">
        <f aca="true" t="shared" si="6" ref="K25:K34">L25/I25</f>
        <v>9204.34569989823</v>
      </c>
      <c r="L25" s="36">
        <v>720424.1379310344</v>
      </c>
      <c r="M25" s="13"/>
      <c r="N25" s="33" t="s">
        <v>23</v>
      </c>
      <c r="O25" s="34" t="s">
        <v>25</v>
      </c>
      <c r="P25" s="35" t="e">
        <f>VLOOKUP(C25,#REF!,100,0)</f>
        <v>#REF!</v>
      </c>
      <c r="Q25" s="44" t="e">
        <f t="shared" si="1"/>
        <v>#REF!</v>
      </c>
      <c r="R25" s="45"/>
      <c r="S25" s="45"/>
    </row>
    <row r="26" spans="1:19" s="1" customFormat="1" ht="33" customHeight="1">
      <c r="A26" s="11">
        <v>22</v>
      </c>
      <c r="B26" s="12" t="s">
        <v>21</v>
      </c>
      <c r="C26" s="11">
        <v>1407</v>
      </c>
      <c r="D26" s="11">
        <v>14</v>
      </c>
      <c r="E26" s="11" t="s">
        <v>22</v>
      </c>
      <c r="F26" s="11">
        <v>2.9</v>
      </c>
      <c r="G26" s="13">
        <v>96.09</v>
      </c>
      <c r="H26" s="14">
        <f t="shared" si="4"/>
        <v>17.820000000000007</v>
      </c>
      <c r="I26" s="30">
        <v>78.27</v>
      </c>
      <c r="J26" s="31">
        <f t="shared" si="5"/>
        <v>7646.955978769903</v>
      </c>
      <c r="K26" s="31">
        <f t="shared" si="6"/>
        <v>9387.964737447299</v>
      </c>
      <c r="L26" s="32">
        <v>734796</v>
      </c>
      <c r="M26" s="13"/>
      <c r="N26" s="33" t="s">
        <v>23</v>
      </c>
      <c r="O26" s="34" t="s">
        <v>25</v>
      </c>
      <c r="P26" s="35" t="e">
        <f>VLOOKUP(C26,#REF!,100,0)</f>
        <v>#REF!</v>
      </c>
      <c r="Q26" s="44" t="e">
        <f t="shared" si="1"/>
        <v>#REF!</v>
      </c>
      <c r="R26" s="45"/>
      <c r="S26" s="45"/>
    </row>
    <row r="27" spans="1:19" s="1" customFormat="1" ht="33" customHeight="1">
      <c r="A27" s="11">
        <v>23</v>
      </c>
      <c r="B27" s="12" t="s">
        <v>21</v>
      </c>
      <c r="C27" s="11">
        <v>1507</v>
      </c>
      <c r="D27" s="11">
        <v>15</v>
      </c>
      <c r="E27" s="11" t="s">
        <v>22</v>
      </c>
      <c r="F27" s="11">
        <v>2.9</v>
      </c>
      <c r="G27" s="13">
        <v>96.09</v>
      </c>
      <c r="H27" s="14">
        <f t="shared" si="4"/>
        <v>17.820000000000007</v>
      </c>
      <c r="I27" s="30">
        <v>78.27</v>
      </c>
      <c r="J27" s="31">
        <f t="shared" si="5"/>
        <v>7646.955978769903</v>
      </c>
      <c r="K27" s="31">
        <f t="shared" si="6"/>
        <v>9387.964737447299</v>
      </c>
      <c r="L27" s="32">
        <v>734796</v>
      </c>
      <c r="M27" s="13"/>
      <c r="N27" s="33" t="s">
        <v>23</v>
      </c>
      <c r="O27" s="34" t="s">
        <v>25</v>
      </c>
      <c r="P27" s="35" t="e">
        <f>VLOOKUP(C27,#REF!,100,0)</f>
        <v>#REF!</v>
      </c>
      <c r="Q27" s="44" t="e">
        <f t="shared" si="1"/>
        <v>#REF!</v>
      </c>
      <c r="R27" s="45"/>
      <c r="S27" s="45"/>
    </row>
    <row r="28" spans="1:19" s="1" customFormat="1" ht="33" customHeight="1">
      <c r="A28" s="11">
        <v>24</v>
      </c>
      <c r="B28" s="12" t="s">
        <v>21</v>
      </c>
      <c r="C28" s="11">
        <v>1707</v>
      </c>
      <c r="D28" s="11">
        <v>17</v>
      </c>
      <c r="E28" s="11" t="s">
        <v>22</v>
      </c>
      <c r="F28" s="11">
        <v>2.9</v>
      </c>
      <c r="G28" s="13">
        <v>96.09</v>
      </c>
      <c r="H28" s="14">
        <f t="shared" si="4"/>
        <v>17.820000000000007</v>
      </c>
      <c r="I28" s="30">
        <v>78.27</v>
      </c>
      <c r="J28" s="31">
        <f t="shared" si="5"/>
        <v>7646.955978769903</v>
      </c>
      <c r="K28" s="31">
        <f t="shared" si="6"/>
        <v>9387.964737447299</v>
      </c>
      <c r="L28" s="32">
        <v>734796</v>
      </c>
      <c r="M28" s="13"/>
      <c r="N28" s="33" t="s">
        <v>23</v>
      </c>
      <c r="O28" s="34" t="s">
        <v>25</v>
      </c>
      <c r="P28" s="35" t="e">
        <f>VLOOKUP(C28,#REF!,100,0)</f>
        <v>#REF!</v>
      </c>
      <c r="Q28" s="44" t="e">
        <f t="shared" si="1"/>
        <v>#REF!</v>
      </c>
      <c r="R28" s="45"/>
      <c r="S28" s="45"/>
    </row>
    <row r="29" spans="1:19" s="1" customFormat="1" ht="33" customHeight="1">
      <c r="A29" s="11">
        <v>25</v>
      </c>
      <c r="B29" s="12" t="s">
        <v>21</v>
      </c>
      <c r="C29" s="11">
        <v>1801</v>
      </c>
      <c r="D29" s="11">
        <v>18</v>
      </c>
      <c r="E29" s="11" t="s">
        <v>22</v>
      </c>
      <c r="F29" s="11">
        <v>2.9</v>
      </c>
      <c r="G29" s="13">
        <v>96.09</v>
      </c>
      <c r="H29" s="14">
        <f t="shared" si="4"/>
        <v>17.820000000000007</v>
      </c>
      <c r="I29" s="30">
        <v>78.27</v>
      </c>
      <c r="J29" s="31">
        <f t="shared" si="5"/>
        <v>7646.955978769903</v>
      </c>
      <c r="K29" s="31">
        <f t="shared" si="6"/>
        <v>9387.964737447299</v>
      </c>
      <c r="L29" s="32">
        <v>734796</v>
      </c>
      <c r="M29" s="13"/>
      <c r="N29" s="33" t="s">
        <v>23</v>
      </c>
      <c r="O29" s="34" t="s">
        <v>25</v>
      </c>
      <c r="P29" s="35" t="e">
        <f>VLOOKUP(C29,#REF!,100,0)</f>
        <v>#REF!</v>
      </c>
      <c r="Q29" s="44" t="e">
        <f t="shared" si="1"/>
        <v>#REF!</v>
      </c>
      <c r="R29" s="45"/>
      <c r="S29" s="45"/>
    </row>
    <row r="30" spans="1:19" s="1" customFormat="1" ht="33" customHeight="1">
      <c r="A30" s="11">
        <v>26</v>
      </c>
      <c r="B30" s="12" t="s">
        <v>21</v>
      </c>
      <c r="C30" s="11">
        <v>1802</v>
      </c>
      <c r="D30" s="11">
        <v>18</v>
      </c>
      <c r="E30" s="11" t="s">
        <v>26</v>
      </c>
      <c r="F30" s="11">
        <v>2.9</v>
      </c>
      <c r="G30" s="13">
        <v>119.93</v>
      </c>
      <c r="H30" s="14">
        <f t="shared" si="4"/>
        <v>22.24000000000001</v>
      </c>
      <c r="I30" s="30">
        <v>97.69</v>
      </c>
      <c r="J30" s="31">
        <f t="shared" si="5"/>
        <v>8538.668629497475</v>
      </c>
      <c r="K30" s="31">
        <f t="shared" si="6"/>
        <v>10482.572717121837</v>
      </c>
      <c r="L30" s="36">
        <v>1024042.5287356322</v>
      </c>
      <c r="M30" s="13"/>
      <c r="N30" s="33" t="s">
        <v>23</v>
      </c>
      <c r="O30" s="34" t="s">
        <v>25</v>
      </c>
      <c r="P30" s="35" t="e">
        <f>VLOOKUP(C30,#REF!,100,0)</f>
        <v>#REF!</v>
      </c>
      <c r="Q30" s="44" t="e">
        <f t="shared" si="1"/>
        <v>#REF!</v>
      </c>
      <c r="R30" s="45"/>
      <c r="S30" s="45"/>
    </row>
    <row r="31" spans="1:19" s="1" customFormat="1" ht="33" customHeight="1">
      <c r="A31" s="11">
        <v>27</v>
      </c>
      <c r="B31" s="12" t="s">
        <v>21</v>
      </c>
      <c r="C31" s="11">
        <v>1803</v>
      </c>
      <c r="D31" s="11">
        <v>18</v>
      </c>
      <c r="E31" s="11" t="s">
        <v>22</v>
      </c>
      <c r="F31" s="11">
        <v>2.9</v>
      </c>
      <c r="G31" s="13">
        <v>96.1</v>
      </c>
      <c r="H31" s="14">
        <f t="shared" si="4"/>
        <v>17.819999999999993</v>
      </c>
      <c r="I31" s="30">
        <v>78.28</v>
      </c>
      <c r="J31" s="31">
        <f t="shared" si="5"/>
        <v>7685.791859533293</v>
      </c>
      <c r="K31" s="31">
        <f t="shared" si="6"/>
        <v>9435.418979319742</v>
      </c>
      <c r="L31" s="36">
        <v>738604.5977011494</v>
      </c>
      <c r="M31" s="13"/>
      <c r="N31" s="33" t="s">
        <v>23</v>
      </c>
      <c r="O31" s="34" t="s">
        <v>25</v>
      </c>
      <c r="P31" s="35" t="e">
        <f>VLOOKUP(C31,#REF!,100,0)</f>
        <v>#REF!</v>
      </c>
      <c r="Q31" s="44" t="e">
        <f t="shared" si="1"/>
        <v>#REF!</v>
      </c>
      <c r="R31" s="45"/>
      <c r="S31" s="45"/>
    </row>
    <row r="32" spans="1:19" s="1" customFormat="1" ht="33" customHeight="1">
      <c r="A32" s="11">
        <v>28</v>
      </c>
      <c r="B32" s="12" t="s">
        <v>21</v>
      </c>
      <c r="C32" s="11">
        <v>1807</v>
      </c>
      <c r="D32" s="11">
        <v>18</v>
      </c>
      <c r="E32" s="11" t="s">
        <v>22</v>
      </c>
      <c r="F32" s="11">
        <v>2.9</v>
      </c>
      <c r="G32" s="13">
        <v>96.09</v>
      </c>
      <c r="H32" s="14">
        <f aca="true" t="shared" si="7" ref="H32:H46">G32-I32</f>
        <v>17.820000000000007</v>
      </c>
      <c r="I32" s="30">
        <v>78.27</v>
      </c>
      <c r="J32" s="31">
        <f t="shared" si="5"/>
        <v>7646.955978769903</v>
      </c>
      <c r="K32" s="31">
        <f t="shared" si="6"/>
        <v>9387.964737447299</v>
      </c>
      <c r="L32" s="32">
        <v>734796</v>
      </c>
      <c r="M32" s="13"/>
      <c r="N32" s="33" t="s">
        <v>23</v>
      </c>
      <c r="O32" s="34" t="s">
        <v>25</v>
      </c>
      <c r="P32" s="35" t="e">
        <f>VLOOKUP(C32,#REF!,100,0)</f>
        <v>#REF!</v>
      </c>
      <c r="Q32" s="44" t="e">
        <f t="shared" si="1"/>
        <v>#REF!</v>
      </c>
      <c r="R32" s="45"/>
      <c r="S32" s="45"/>
    </row>
    <row r="33" spans="1:19" s="1" customFormat="1" ht="33" customHeight="1">
      <c r="A33" s="11">
        <v>29</v>
      </c>
      <c r="B33" s="12" t="s">
        <v>21</v>
      </c>
      <c r="C33" s="11">
        <v>1901</v>
      </c>
      <c r="D33" s="11">
        <v>19</v>
      </c>
      <c r="E33" s="11" t="s">
        <v>22</v>
      </c>
      <c r="F33" s="11">
        <v>2.9</v>
      </c>
      <c r="G33" s="13">
        <v>96.09</v>
      </c>
      <c r="H33" s="14">
        <f t="shared" si="7"/>
        <v>17.820000000000007</v>
      </c>
      <c r="I33" s="30">
        <v>78.27</v>
      </c>
      <c r="J33" s="31">
        <f t="shared" si="5"/>
        <v>7599.209553304314</v>
      </c>
      <c r="K33" s="31">
        <f t="shared" si="6"/>
        <v>9329.347719139027</v>
      </c>
      <c r="L33" s="36">
        <v>730208.0459770116</v>
      </c>
      <c r="M33" s="13"/>
      <c r="N33" s="33" t="s">
        <v>23</v>
      </c>
      <c r="O33" s="34" t="s">
        <v>25</v>
      </c>
      <c r="P33" s="35" t="e">
        <f>VLOOKUP(C33,#REF!,100,0)</f>
        <v>#REF!</v>
      </c>
      <c r="Q33" s="44" t="e">
        <f t="shared" si="1"/>
        <v>#REF!</v>
      </c>
      <c r="R33" s="45"/>
      <c r="S33" s="45"/>
    </row>
    <row r="34" spans="1:19" s="1" customFormat="1" ht="33" customHeight="1">
      <c r="A34" s="11">
        <v>30</v>
      </c>
      <c r="B34" s="12" t="s">
        <v>21</v>
      </c>
      <c r="C34" s="11">
        <v>1907</v>
      </c>
      <c r="D34" s="11">
        <v>19</v>
      </c>
      <c r="E34" s="11" t="s">
        <v>22</v>
      </c>
      <c r="F34" s="11">
        <v>2.9</v>
      </c>
      <c r="G34" s="13">
        <v>96.09</v>
      </c>
      <c r="H34" s="14">
        <f t="shared" si="7"/>
        <v>17.820000000000007</v>
      </c>
      <c r="I34" s="30">
        <v>78.27</v>
      </c>
      <c r="J34" s="31">
        <f t="shared" si="5"/>
        <v>7646.955978769903</v>
      </c>
      <c r="K34" s="31">
        <f t="shared" si="6"/>
        <v>9387.964737447299</v>
      </c>
      <c r="L34" s="32">
        <v>734796</v>
      </c>
      <c r="M34" s="13"/>
      <c r="N34" s="33" t="s">
        <v>23</v>
      </c>
      <c r="O34" s="34" t="s">
        <v>25</v>
      </c>
      <c r="P34" s="35" t="e">
        <f>VLOOKUP(C34,#REF!,100,0)</f>
        <v>#REF!</v>
      </c>
      <c r="Q34" s="44" t="e">
        <f t="shared" si="1"/>
        <v>#REF!</v>
      </c>
      <c r="R34" s="45"/>
      <c r="S34" s="45"/>
    </row>
    <row r="35" spans="1:19" s="1" customFormat="1" ht="33" customHeight="1">
      <c r="A35" s="11">
        <v>31</v>
      </c>
      <c r="B35" s="12" t="s">
        <v>21</v>
      </c>
      <c r="C35" s="11">
        <v>2301</v>
      </c>
      <c r="D35" s="11">
        <v>23</v>
      </c>
      <c r="E35" s="11" t="s">
        <v>22</v>
      </c>
      <c r="F35" s="11">
        <v>2.9</v>
      </c>
      <c r="G35" s="13">
        <v>96.09</v>
      </c>
      <c r="H35" s="14">
        <f t="shared" si="7"/>
        <v>17.820000000000007</v>
      </c>
      <c r="I35" s="30">
        <v>78.27</v>
      </c>
      <c r="J35" s="31">
        <f aca="true" t="shared" si="8" ref="J35:J47">L35/G35</f>
        <v>7680.670539951171</v>
      </c>
      <c r="K35" s="31">
        <f aca="true" t="shared" si="9" ref="K35:K47">L35/I35</f>
        <v>9429.3552086867</v>
      </c>
      <c r="L35" s="36">
        <v>738035.632183908</v>
      </c>
      <c r="M35" s="13"/>
      <c r="N35" s="33" t="s">
        <v>23</v>
      </c>
      <c r="O35" s="34" t="s">
        <v>25</v>
      </c>
      <c r="P35" s="35" t="e">
        <f>VLOOKUP(C35,#REF!,100,0)</f>
        <v>#REF!</v>
      </c>
      <c r="Q35" s="44" t="e">
        <f t="shared" si="1"/>
        <v>#REF!</v>
      </c>
      <c r="R35" s="45"/>
      <c r="S35" s="45"/>
    </row>
    <row r="36" spans="1:19" s="1" customFormat="1" ht="33" customHeight="1">
      <c r="A36" s="11">
        <v>32</v>
      </c>
      <c r="B36" s="12" t="s">
        <v>21</v>
      </c>
      <c r="C36" s="11">
        <v>2401</v>
      </c>
      <c r="D36" s="11">
        <v>24</v>
      </c>
      <c r="E36" s="11" t="s">
        <v>22</v>
      </c>
      <c r="F36" s="11">
        <v>2.9</v>
      </c>
      <c r="G36" s="13">
        <v>96.09</v>
      </c>
      <c r="H36" s="14">
        <f t="shared" si="7"/>
        <v>17.820000000000007</v>
      </c>
      <c r="I36" s="30">
        <v>78.27</v>
      </c>
      <c r="J36" s="31">
        <f t="shared" si="8"/>
        <v>7680.670539951171</v>
      </c>
      <c r="K36" s="31">
        <f t="shared" si="9"/>
        <v>9429.3552086867</v>
      </c>
      <c r="L36" s="36">
        <v>738035.632183908</v>
      </c>
      <c r="M36" s="13"/>
      <c r="N36" s="33" t="s">
        <v>23</v>
      </c>
      <c r="O36" s="34" t="s">
        <v>25</v>
      </c>
      <c r="P36" s="35" t="e">
        <f>VLOOKUP(C36,#REF!,100,0)</f>
        <v>#REF!</v>
      </c>
      <c r="Q36" s="44" t="e">
        <f t="shared" si="1"/>
        <v>#REF!</v>
      </c>
      <c r="R36" s="45"/>
      <c r="S36" s="45"/>
    </row>
    <row r="37" spans="1:19" s="1" customFormat="1" ht="33" customHeight="1">
      <c r="A37" s="11">
        <v>33</v>
      </c>
      <c r="B37" s="12" t="s">
        <v>21</v>
      </c>
      <c r="C37" s="11">
        <v>2403</v>
      </c>
      <c r="D37" s="11">
        <v>24</v>
      </c>
      <c r="E37" s="11" t="s">
        <v>22</v>
      </c>
      <c r="F37" s="11">
        <v>2.9</v>
      </c>
      <c r="G37" s="13">
        <v>96.1</v>
      </c>
      <c r="H37" s="14">
        <f t="shared" si="7"/>
        <v>17.819999999999993</v>
      </c>
      <c r="I37" s="30">
        <v>78.28</v>
      </c>
      <c r="J37" s="31">
        <f t="shared" si="8"/>
        <v>7899.781118805842</v>
      </c>
      <c r="K37" s="31">
        <f t="shared" si="9"/>
        <v>9698.121685197259</v>
      </c>
      <c r="L37" s="36">
        <v>759168.9655172414</v>
      </c>
      <c r="M37" s="13"/>
      <c r="N37" s="33" t="s">
        <v>23</v>
      </c>
      <c r="O37" s="34" t="s">
        <v>25</v>
      </c>
      <c r="P37" s="35" t="e">
        <f>VLOOKUP(C37,#REF!,100,0)</f>
        <v>#REF!</v>
      </c>
      <c r="Q37" s="44" t="e">
        <f t="shared" si="1"/>
        <v>#REF!</v>
      </c>
      <c r="R37" s="45"/>
      <c r="S37" s="45"/>
    </row>
    <row r="38" spans="1:19" s="1" customFormat="1" ht="33" customHeight="1">
      <c r="A38" s="11">
        <v>34</v>
      </c>
      <c r="B38" s="12" t="s">
        <v>21</v>
      </c>
      <c r="C38" s="11">
        <v>2407</v>
      </c>
      <c r="D38" s="11">
        <v>24</v>
      </c>
      <c r="E38" s="11" t="s">
        <v>22</v>
      </c>
      <c r="F38" s="11">
        <v>2.9</v>
      </c>
      <c r="G38" s="13">
        <v>96.09</v>
      </c>
      <c r="H38" s="14">
        <f t="shared" si="7"/>
        <v>17.820000000000007</v>
      </c>
      <c r="I38" s="30">
        <v>78.27</v>
      </c>
      <c r="J38" s="31">
        <f t="shared" si="8"/>
        <v>7517.341859822508</v>
      </c>
      <c r="K38" s="31">
        <f t="shared" si="9"/>
        <v>9228.840926412991</v>
      </c>
      <c r="L38" s="36">
        <v>722341.3793103448</v>
      </c>
      <c r="M38" s="13"/>
      <c r="N38" s="33" t="s">
        <v>23</v>
      </c>
      <c r="O38" s="34" t="s">
        <v>25</v>
      </c>
      <c r="P38" s="35" t="e">
        <f>VLOOKUP(C38,#REF!,100,0)</f>
        <v>#REF!</v>
      </c>
      <c r="Q38" s="44" t="e">
        <f t="shared" si="1"/>
        <v>#REF!</v>
      </c>
      <c r="R38" s="45"/>
      <c r="S38" s="45"/>
    </row>
    <row r="39" spans="1:19" s="1" customFormat="1" ht="33" customHeight="1">
      <c r="A39" s="11">
        <v>35</v>
      </c>
      <c r="B39" s="12" t="s">
        <v>21</v>
      </c>
      <c r="C39" s="11">
        <v>2501</v>
      </c>
      <c r="D39" s="11">
        <v>25</v>
      </c>
      <c r="E39" s="11" t="s">
        <v>22</v>
      </c>
      <c r="F39" s="11">
        <v>2.9</v>
      </c>
      <c r="G39" s="13">
        <v>96.09</v>
      </c>
      <c r="H39" s="14">
        <f t="shared" si="7"/>
        <v>17.820000000000007</v>
      </c>
      <c r="I39" s="30">
        <v>78.27</v>
      </c>
      <c r="J39" s="31">
        <f t="shared" si="8"/>
        <v>7660.311274272323</v>
      </c>
      <c r="K39" s="31">
        <f t="shared" si="9"/>
        <v>9404.360678993582</v>
      </c>
      <c r="L39" s="36">
        <v>736079.3103448276</v>
      </c>
      <c r="M39" s="13"/>
      <c r="N39" s="33" t="s">
        <v>23</v>
      </c>
      <c r="O39" s="34" t="s">
        <v>25</v>
      </c>
      <c r="P39" s="35" t="e">
        <f>VLOOKUP(C39,#REF!,100,0)</f>
        <v>#REF!</v>
      </c>
      <c r="Q39" s="44" t="e">
        <f t="shared" si="1"/>
        <v>#REF!</v>
      </c>
      <c r="R39" s="45"/>
      <c r="S39" s="45"/>
    </row>
    <row r="40" spans="1:19" s="1" customFormat="1" ht="33" customHeight="1">
      <c r="A40" s="11">
        <v>36</v>
      </c>
      <c r="B40" s="12" t="s">
        <v>21</v>
      </c>
      <c r="C40" s="11">
        <v>2507</v>
      </c>
      <c r="D40" s="11">
        <v>25</v>
      </c>
      <c r="E40" s="11" t="s">
        <v>22</v>
      </c>
      <c r="F40" s="11">
        <v>2.9</v>
      </c>
      <c r="G40" s="13">
        <v>96.09</v>
      </c>
      <c r="H40" s="14">
        <f t="shared" si="7"/>
        <v>17.820000000000007</v>
      </c>
      <c r="I40" s="30">
        <v>78.27</v>
      </c>
      <c r="J40" s="31">
        <f t="shared" si="8"/>
        <v>7497.413224910076</v>
      </c>
      <c r="K40" s="31">
        <f t="shared" si="9"/>
        <v>9204.375070673428</v>
      </c>
      <c r="L40" s="36">
        <v>720426.4367816092</v>
      </c>
      <c r="M40" s="13"/>
      <c r="N40" s="33" t="s">
        <v>23</v>
      </c>
      <c r="O40" s="34" t="s">
        <v>25</v>
      </c>
      <c r="P40" s="35" t="e">
        <f>VLOOKUP(C40,#REF!,100,0)</f>
        <v>#REF!</v>
      </c>
      <c r="Q40" s="44" t="e">
        <f t="shared" si="1"/>
        <v>#REF!</v>
      </c>
      <c r="R40" s="45"/>
      <c r="S40" s="45"/>
    </row>
    <row r="41" spans="1:19" s="1" customFormat="1" ht="33" customHeight="1">
      <c r="A41" s="11">
        <v>37</v>
      </c>
      <c r="B41" s="12" t="s">
        <v>21</v>
      </c>
      <c r="C41" s="11">
        <v>2601</v>
      </c>
      <c r="D41" s="11">
        <v>26</v>
      </c>
      <c r="E41" s="11" t="s">
        <v>22</v>
      </c>
      <c r="F41" s="11">
        <v>2.9</v>
      </c>
      <c r="G41" s="13">
        <v>96.09</v>
      </c>
      <c r="H41" s="14">
        <f t="shared" si="7"/>
        <v>17.820000000000007</v>
      </c>
      <c r="I41" s="30">
        <v>78.27</v>
      </c>
      <c r="J41" s="31">
        <f t="shared" si="8"/>
        <v>7578.850287625465</v>
      </c>
      <c r="K41" s="31">
        <f t="shared" si="9"/>
        <v>9304.353189445907</v>
      </c>
      <c r="L41" s="36">
        <v>728251.724137931</v>
      </c>
      <c r="M41" s="13"/>
      <c r="N41" s="33" t="s">
        <v>23</v>
      </c>
      <c r="O41" s="34" t="s">
        <v>25</v>
      </c>
      <c r="P41" s="35" t="e">
        <f>VLOOKUP(C41,#REF!,100,0)</f>
        <v>#REF!</v>
      </c>
      <c r="Q41" s="44" t="e">
        <f t="shared" si="1"/>
        <v>#REF!</v>
      </c>
      <c r="R41" s="45"/>
      <c r="S41" s="45"/>
    </row>
    <row r="42" spans="1:19" s="1" customFormat="1" ht="33" customHeight="1">
      <c r="A42" s="11">
        <v>38</v>
      </c>
      <c r="B42" s="12" t="s">
        <v>21</v>
      </c>
      <c r="C42" s="11">
        <v>2602</v>
      </c>
      <c r="D42" s="11">
        <v>26</v>
      </c>
      <c r="E42" s="11" t="s">
        <v>26</v>
      </c>
      <c r="F42" s="11">
        <v>2.9</v>
      </c>
      <c r="G42" s="13">
        <v>119.93</v>
      </c>
      <c r="H42" s="14">
        <f t="shared" si="7"/>
        <v>22.24000000000001</v>
      </c>
      <c r="I42" s="30">
        <v>97.69</v>
      </c>
      <c r="J42" s="31">
        <f t="shared" si="8"/>
        <v>8647.927766292789</v>
      </c>
      <c r="K42" s="31">
        <f t="shared" si="9"/>
        <v>10616.705671117763</v>
      </c>
      <c r="L42" s="36">
        <v>1037145.9770114942</v>
      </c>
      <c r="M42" s="13"/>
      <c r="N42" s="33" t="s">
        <v>23</v>
      </c>
      <c r="O42" s="34" t="s">
        <v>25</v>
      </c>
      <c r="P42" s="35" t="e">
        <f>VLOOKUP(C42,#REF!,100,0)</f>
        <v>#REF!</v>
      </c>
      <c r="Q42" s="44" t="e">
        <f t="shared" si="1"/>
        <v>#REF!</v>
      </c>
      <c r="R42" s="45"/>
      <c r="S42" s="45"/>
    </row>
    <row r="43" spans="1:19" s="1" customFormat="1" ht="33" customHeight="1">
      <c r="A43" s="11">
        <v>39</v>
      </c>
      <c r="B43" s="12" t="s">
        <v>21</v>
      </c>
      <c r="C43" s="11">
        <v>2603</v>
      </c>
      <c r="D43" s="11">
        <v>26</v>
      </c>
      <c r="E43" s="11" t="s">
        <v>22</v>
      </c>
      <c r="F43" s="11">
        <v>2.9</v>
      </c>
      <c r="G43" s="13">
        <v>96.1</v>
      </c>
      <c r="H43" s="14">
        <f t="shared" si="7"/>
        <v>17.819999999999993</v>
      </c>
      <c r="I43" s="30">
        <v>78.28</v>
      </c>
      <c r="J43" s="31">
        <f t="shared" si="8"/>
        <v>7795.053045797601</v>
      </c>
      <c r="K43" s="31">
        <f t="shared" si="9"/>
        <v>9569.552857705026</v>
      </c>
      <c r="L43" s="36">
        <v>749104.5977011494</v>
      </c>
      <c r="M43" s="13"/>
      <c r="N43" s="33" t="s">
        <v>23</v>
      </c>
      <c r="O43" s="34" t="s">
        <v>25</v>
      </c>
      <c r="P43" s="35" t="e">
        <f>VLOOKUP(C43,#REF!,100,0)</f>
        <v>#REF!</v>
      </c>
      <c r="Q43" s="44" t="e">
        <f t="shared" si="1"/>
        <v>#REF!</v>
      </c>
      <c r="R43" s="45"/>
      <c r="S43" s="45"/>
    </row>
    <row r="44" spans="1:19" s="1" customFormat="1" ht="33" customHeight="1">
      <c r="A44" s="11">
        <v>40</v>
      </c>
      <c r="B44" s="12" t="s">
        <v>21</v>
      </c>
      <c r="C44" s="11">
        <v>2605</v>
      </c>
      <c r="D44" s="11">
        <v>26</v>
      </c>
      <c r="E44" s="11" t="s">
        <v>22</v>
      </c>
      <c r="F44" s="11">
        <v>2.9</v>
      </c>
      <c r="G44" s="13">
        <v>96.1</v>
      </c>
      <c r="H44" s="14">
        <f t="shared" si="7"/>
        <v>17.819999999999993</v>
      </c>
      <c r="I44" s="30">
        <v>78.28</v>
      </c>
      <c r="J44" s="31">
        <f t="shared" si="8"/>
        <v>7626.024136734963</v>
      </c>
      <c r="K44" s="31">
        <f t="shared" si="9"/>
        <v>9362.045471898695</v>
      </c>
      <c r="L44" s="36">
        <v>732860.9195402298</v>
      </c>
      <c r="M44" s="13"/>
      <c r="N44" s="33" t="s">
        <v>23</v>
      </c>
      <c r="O44" s="34" t="s">
        <v>25</v>
      </c>
      <c r="P44" s="35" t="e">
        <f>VLOOKUP(C44,#REF!,100,0)</f>
        <v>#REF!</v>
      </c>
      <c r="Q44" s="44" t="e">
        <f t="shared" si="1"/>
        <v>#REF!</v>
      </c>
      <c r="R44" s="45"/>
      <c r="S44" s="45"/>
    </row>
    <row r="45" spans="1:19" s="1" customFormat="1" ht="33" customHeight="1">
      <c r="A45" s="11">
        <v>41</v>
      </c>
      <c r="B45" s="12" t="s">
        <v>21</v>
      </c>
      <c r="C45" s="11">
        <v>2606</v>
      </c>
      <c r="D45" s="11">
        <v>26</v>
      </c>
      <c r="E45" s="11" t="s">
        <v>26</v>
      </c>
      <c r="F45" s="11">
        <v>2.9</v>
      </c>
      <c r="G45" s="13">
        <v>119.93</v>
      </c>
      <c r="H45" s="14">
        <f t="shared" si="7"/>
        <v>22.24000000000001</v>
      </c>
      <c r="I45" s="30">
        <v>97.69</v>
      </c>
      <c r="J45" s="31">
        <f t="shared" si="8"/>
        <v>8408.1422975663</v>
      </c>
      <c r="K45" s="31">
        <f t="shared" si="9"/>
        <v>10322.330901291089</v>
      </c>
      <c r="L45" s="36">
        <v>1008388.5057471264</v>
      </c>
      <c r="M45" s="13"/>
      <c r="N45" s="33" t="s">
        <v>23</v>
      </c>
      <c r="O45" s="34" t="s">
        <v>25</v>
      </c>
      <c r="P45" s="35" t="e">
        <f>VLOOKUP(C45,#REF!,100,0)</f>
        <v>#REF!</v>
      </c>
      <c r="Q45" s="44" t="e">
        <f t="shared" si="1"/>
        <v>#REF!</v>
      </c>
      <c r="R45" s="45"/>
      <c r="S45" s="45"/>
    </row>
    <row r="46" spans="1:19" s="1" customFormat="1" ht="33" customHeight="1">
      <c r="A46" s="11">
        <v>42</v>
      </c>
      <c r="B46" s="12" t="s">
        <v>21</v>
      </c>
      <c r="C46" s="11">
        <v>2607</v>
      </c>
      <c r="D46" s="11">
        <v>26</v>
      </c>
      <c r="E46" s="11" t="s">
        <v>22</v>
      </c>
      <c r="F46" s="11">
        <v>2.9</v>
      </c>
      <c r="G46" s="13">
        <v>96.09</v>
      </c>
      <c r="H46" s="14">
        <f t="shared" si="7"/>
        <v>17.820000000000007</v>
      </c>
      <c r="I46" s="30">
        <v>78.27</v>
      </c>
      <c r="J46" s="31">
        <f t="shared" si="8"/>
        <v>7646.955978769903</v>
      </c>
      <c r="K46" s="31">
        <f t="shared" si="9"/>
        <v>9387.964737447299</v>
      </c>
      <c r="L46" s="32">
        <v>734796</v>
      </c>
      <c r="M46" s="13"/>
      <c r="N46" s="33" t="s">
        <v>23</v>
      </c>
      <c r="O46" s="34" t="s">
        <v>25</v>
      </c>
      <c r="P46" s="35" t="e">
        <f>VLOOKUP(C46,#REF!,100,0)</f>
        <v>#REF!</v>
      </c>
      <c r="Q46" s="44" t="e">
        <f t="shared" si="1"/>
        <v>#REF!</v>
      </c>
      <c r="R46" s="45"/>
      <c r="S46" s="45"/>
    </row>
    <row r="47" spans="1:19" s="1" customFormat="1" ht="33" customHeight="1">
      <c r="A47" s="15" t="s">
        <v>27</v>
      </c>
      <c r="B47" s="15"/>
      <c r="C47" s="15"/>
      <c r="D47" s="15"/>
      <c r="E47" s="15"/>
      <c r="F47" s="16"/>
      <c r="G47" s="17">
        <f>H47+I47</f>
        <v>4226.580000000001</v>
      </c>
      <c r="H47" s="18">
        <f>SUM(H5:H46)</f>
        <v>783.8000000000003</v>
      </c>
      <c r="I47" s="18">
        <f>SUM(I5:I46)</f>
        <v>3442.7800000000007</v>
      </c>
      <c r="J47" s="37">
        <f t="shared" si="8"/>
        <v>7791.198220479121</v>
      </c>
      <c r="K47" s="37">
        <f t="shared" si="9"/>
        <v>9564.980212128758</v>
      </c>
      <c r="L47" s="38">
        <f>SUM(L5:L46)</f>
        <v>32930122.57471265</v>
      </c>
      <c r="M47" s="17"/>
      <c r="N47" s="39"/>
      <c r="O47" s="34"/>
      <c r="P47" s="35"/>
      <c r="Q47" s="44"/>
      <c r="R47" s="45"/>
      <c r="S47" s="45"/>
    </row>
    <row r="48" spans="1:19" s="1" customFormat="1" ht="33" customHeight="1">
      <c r="A48" s="19" t="str">
        <f>"本栋销售住宅共"&amp;A46&amp;"套，销售住宅总建筑面积："&amp;SUM(G5:G46)&amp;"㎡，套内面积："&amp;ROUND(I47,2)&amp;"㎡，分摊面积："&amp;ROUND(H47,2)&amp;"㎡，销售均价："&amp;ROUND(J47,0)&amp;" 元/㎡（建筑面积）、"&amp;ROUND(K47,0)&amp;"元/㎡（套内建筑面积）。"</f>
        <v>本栋销售住宅共42套，销售住宅总建筑面积：4226.58㎡，套内面积：3442.78㎡，分摊面积：783.8㎡，销售均价：7791 元/㎡（建筑面积）、9565元/㎡（套内建筑面积）。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0"/>
      <c r="P48" s="35"/>
      <c r="Q48" s="44"/>
      <c r="R48" s="45"/>
      <c r="S48" s="45"/>
    </row>
    <row r="49" spans="1:19" s="1" customFormat="1" ht="67.5" customHeight="1">
      <c r="A49" s="21" t="s">
        <v>28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35"/>
      <c r="Q49" s="44"/>
      <c r="R49" s="45"/>
      <c r="S49" s="45"/>
    </row>
    <row r="50" spans="1:19" s="1" customFormat="1" ht="24.75" customHeight="1">
      <c r="A50" s="23" t="s">
        <v>29</v>
      </c>
      <c r="B50" s="23"/>
      <c r="C50" s="23"/>
      <c r="D50" s="23"/>
      <c r="E50" s="23"/>
      <c r="F50" s="23"/>
      <c r="G50" s="23"/>
      <c r="H50" s="23"/>
      <c r="I50" s="23"/>
      <c r="J50" s="23"/>
      <c r="K50" s="23" t="s">
        <v>30</v>
      </c>
      <c r="L50" s="23"/>
      <c r="M50" s="23"/>
      <c r="N50" s="24"/>
      <c r="O50" s="24"/>
      <c r="P50" s="35"/>
      <c r="Q50" s="44"/>
      <c r="R50" s="45"/>
      <c r="S50" s="45"/>
    </row>
    <row r="51" spans="1:19" s="1" customFormat="1" ht="24.75" customHeight="1">
      <c r="A51" s="23" t="s">
        <v>31</v>
      </c>
      <c r="B51" s="23"/>
      <c r="C51" s="23"/>
      <c r="D51" s="23"/>
      <c r="E51" s="23"/>
      <c r="F51" s="24"/>
      <c r="G51" s="24"/>
      <c r="H51" s="24"/>
      <c r="I51" s="24"/>
      <c r="J51" s="24"/>
      <c r="K51" s="23" t="s">
        <v>32</v>
      </c>
      <c r="L51" s="23"/>
      <c r="M51" s="23"/>
      <c r="N51" s="24"/>
      <c r="O51" s="24"/>
      <c r="P51" s="35"/>
      <c r="Q51" s="44"/>
      <c r="R51" s="45"/>
      <c r="S51" s="45"/>
    </row>
    <row r="52" spans="1:19" s="1" customFormat="1" ht="24.75" customHeight="1">
      <c r="A52" s="23" t="s">
        <v>33</v>
      </c>
      <c r="B52" s="23"/>
      <c r="C52" s="23"/>
      <c r="D52" s="23"/>
      <c r="E52" s="23"/>
      <c r="P52" s="35"/>
      <c r="Q52" s="44"/>
      <c r="R52" s="45"/>
      <c r="S52" s="45"/>
    </row>
    <row r="53" spans="8:17" s="1" customFormat="1" ht="24.75" customHeight="1">
      <c r="H53" s="25"/>
      <c r="I53" s="41"/>
      <c r="P53" s="35"/>
      <c r="Q53" s="44"/>
    </row>
    <row r="54" spans="8:17" s="1" customFormat="1" ht="24.75" customHeight="1">
      <c r="H54" s="25"/>
      <c r="I54" s="41"/>
      <c r="P54" s="35"/>
      <c r="Q54" s="44"/>
    </row>
    <row r="55" spans="8:17" s="1" customFormat="1" ht="24.75" customHeight="1">
      <c r="H55" s="25"/>
      <c r="I55" s="41"/>
      <c r="P55" s="35"/>
      <c r="Q55" s="44"/>
    </row>
    <row r="56" spans="8:17" s="1" customFormat="1" ht="24.75" customHeight="1">
      <c r="H56" s="26"/>
      <c r="I56" s="26"/>
      <c r="P56" s="35"/>
      <c r="Q56" s="44"/>
    </row>
    <row r="57" spans="16:17" s="1" customFormat="1" ht="24.75" customHeight="1">
      <c r="P57" s="35"/>
      <c r="Q57" s="44"/>
    </row>
    <row r="58" spans="16:17" s="1" customFormat="1" ht="24.75" customHeight="1">
      <c r="P58" s="35"/>
      <c r="Q58" s="44"/>
    </row>
    <row r="59" spans="16:17" s="1" customFormat="1" ht="24.75" customHeight="1">
      <c r="P59" s="35"/>
      <c r="Q59" s="44"/>
    </row>
    <row r="60" spans="16:17" s="1" customFormat="1" ht="24.75" customHeight="1">
      <c r="P60" s="35"/>
      <c r="Q60" s="44"/>
    </row>
    <row r="61" spans="16:17" s="1" customFormat="1" ht="30.75" customHeight="1">
      <c r="P61" s="35"/>
      <c r="Q61" s="44"/>
    </row>
    <row r="62" ht="42" customHeight="1"/>
    <row r="63" ht="51.75" customHeight="1"/>
    <row r="64" ht="27" customHeight="1"/>
    <row r="65" ht="25.5" customHeight="1"/>
  </sheetData>
  <sheetProtection/>
  <mergeCells count="10">
    <mergeCell ref="A1:B1"/>
    <mergeCell ref="A2:O2"/>
    <mergeCell ref="A47:F47"/>
    <mergeCell ref="A48:O48"/>
    <mergeCell ref="A49:O49"/>
    <mergeCell ref="A50:E50"/>
    <mergeCell ref="K50:L50"/>
    <mergeCell ref="A51:E51"/>
    <mergeCell ref="K51:L51"/>
    <mergeCell ref="A52:E52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2023-11-01T02:37:27Z</cp:lastPrinted>
  <dcterms:created xsi:type="dcterms:W3CDTF">2011-04-26T02:07:47Z</dcterms:created>
  <dcterms:modified xsi:type="dcterms:W3CDTF">2023-11-01T07:29:18Z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