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4.1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<sst xmlns="http://schemas.openxmlformats.org/spreadsheetml/2006/main" count="58" uniqueCount="31">
  <si>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附件2</t>
  </si>
  <si>
    <t>清远市新建商品住房销售价格备案表</t>
  </si>
  <si>
    <t>房地产开发企业名称或中介服务机构名称：清远市凯盛房地产有限公司</t>
  </si>
  <si>
    <t>项目(楼盘)名称：清远凯盛花园小区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</si>
  <si>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</si>
  <si>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</si>
  <si>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</si>
  <si>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</si>
  <si>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</si>
  <si>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</si>
  <si>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</si>
  <si>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</si>
  <si>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</si>
  <si>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</si>
  <si>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</si>
  <si>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</si>
  <si>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</si>
  <si>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</si>
  <si>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</si>
  <si>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201</t>
  </si>
  <si>
    <t>三室两厅</t>
  </si>
  <si>
    <t>未售</t>
  </si>
  <si>
    <t>四室一厅</t>
  </si>
  <si>
    <t>本楼栋总面积/均价</t>
  </si>
  <si>
    <t>本栋销售住宅共 15 套，销售住宅总建筑面积： 1769.87 ㎡，套内面积：1488.48 ㎡，分摊面积：281.39 ㎡，销售均价：6141.50 元/㎡（建筑面积）、7302.52元/㎡（套内建筑面积）。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</si>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</sst>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?" xfId="63"/>
    <cellStyle name="㼿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0">
      <selection activeCell="A1" sqref="A1:B1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3" width="11.125" style="0" customWidth="1"/>
    <col min="14" max="14" width="8.75390625" style="0" customWidth="1"/>
    <col min="15" max="15" width="7.625" style="0" customWidth="1"/>
    <col min="17" max="18" width="12.625" style="0" bestFit="1" customWidth="1"/>
  </cols>
  <sheetData>
    <row r="1" spans="1:2" ht="15" customHeight="1">
      <c r="A1" s="2" t="s">
        <v>0</v>
      </c>
      <c r="B1" s="2"/>
    </row>
    <row r="2" spans="1:15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4" customHeight="1">
      <c r="A3" s="4" t="s">
        <v>2</v>
      </c>
      <c r="B3" s="4"/>
      <c r="C3" s="4"/>
      <c r="D3" s="4"/>
      <c r="E3" s="4"/>
      <c r="F3" s="4"/>
      <c r="G3" s="4"/>
      <c r="H3" s="5"/>
      <c r="I3" s="5" t="s">
        <v>3</v>
      </c>
      <c r="J3" s="5"/>
      <c r="K3" s="5"/>
      <c r="L3" s="5"/>
      <c r="M3" s="5"/>
      <c r="N3" s="22"/>
      <c r="O3" s="22"/>
    </row>
    <row r="4" spans="1:15" ht="30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23" t="s">
        <v>12</v>
      </c>
      <c r="J4" s="7" t="s">
        <v>13</v>
      </c>
      <c r="K4" s="7" t="s">
        <v>14</v>
      </c>
      <c r="L4" s="23" t="s">
        <v>15</v>
      </c>
      <c r="M4" s="23" t="s">
        <v>16</v>
      </c>
      <c r="N4" s="7" t="s">
        <v>17</v>
      </c>
      <c r="O4" s="6" t="s">
        <v>18</v>
      </c>
    </row>
    <row r="5" spans="1:15" ht="9" customHeight="1">
      <c r="A5" s="6"/>
      <c r="B5" s="7"/>
      <c r="C5" s="7"/>
      <c r="D5" s="7"/>
      <c r="E5" s="7"/>
      <c r="F5" s="7"/>
      <c r="G5" s="7"/>
      <c r="H5" s="7"/>
      <c r="I5" s="24"/>
      <c r="J5" s="7"/>
      <c r="K5" s="7"/>
      <c r="L5" s="24"/>
      <c r="M5" s="24"/>
      <c r="N5" s="7"/>
      <c r="O5" s="6"/>
    </row>
    <row r="6" spans="1:15" s="1" customFormat="1" ht="16.5" customHeight="1">
      <c r="A6" s="8">
        <v>1</v>
      </c>
      <c r="B6" s="8">
        <v>19</v>
      </c>
      <c r="C6" s="9" t="s">
        <v>19</v>
      </c>
      <c r="D6" s="8">
        <v>2</v>
      </c>
      <c r="E6" s="10" t="s">
        <v>20</v>
      </c>
      <c r="F6" s="8">
        <v>3</v>
      </c>
      <c r="G6" s="11">
        <v>121.97</v>
      </c>
      <c r="H6" s="12">
        <v>19.39</v>
      </c>
      <c r="I6" s="25">
        <v>102.58</v>
      </c>
      <c r="J6" s="11">
        <f aca="true" t="shared" si="0" ref="J6:J21">L6/G6</f>
        <v>5911.375</v>
      </c>
      <c r="K6" s="11">
        <f>L6/I6</f>
        <v>7028.762027198284</v>
      </c>
      <c r="L6" s="11">
        <f>(6222.5*G6)-6222.5*G6*5%</f>
        <v>721010.40875</v>
      </c>
      <c r="M6" s="11"/>
      <c r="N6" s="26" t="s">
        <v>21</v>
      </c>
      <c r="O6" s="27"/>
    </row>
    <row r="7" spans="1:15" s="1" customFormat="1" ht="16.5" customHeight="1">
      <c r="A7" s="8">
        <v>2</v>
      </c>
      <c r="B7" s="8">
        <v>19</v>
      </c>
      <c r="C7" s="8">
        <v>202</v>
      </c>
      <c r="D7" s="8">
        <v>2</v>
      </c>
      <c r="E7" s="10" t="s">
        <v>20</v>
      </c>
      <c r="F7" s="8">
        <v>3</v>
      </c>
      <c r="G7" s="11">
        <v>102.21</v>
      </c>
      <c r="H7" s="12">
        <v>16.25</v>
      </c>
      <c r="I7" s="25">
        <v>85.96</v>
      </c>
      <c r="J7" s="11">
        <f t="shared" si="0"/>
        <v>5843.6875</v>
      </c>
      <c r="K7" s="11">
        <f aca="true" t="shared" si="1" ref="K6:K21">L7/I7</f>
        <v>6948.386451547231</v>
      </c>
      <c r="L7" s="11">
        <f>(6151.25*G7)-6151.25*G7*5%</f>
        <v>597283.299375</v>
      </c>
      <c r="M7" s="11"/>
      <c r="N7" s="26" t="s">
        <v>21</v>
      </c>
      <c r="O7" s="27"/>
    </row>
    <row r="8" spans="1:15" s="1" customFormat="1" ht="16.5" customHeight="1">
      <c r="A8" s="8">
        <v>3</v>
      </c>
      <c r="B8" s="8">
        <v>19</v>
      </c>
      <c r="C8" s="8">
        <v>203</v>
      </c>
      <c r="D8" s="8">
        <v>2</v>
      </c>
      <c r="E8" s="10" t="s">
        <v>20</v>
      </c>
      <c r="F8" s="8">
        <v>3</v>
      </c>
      <c r="G8" s="11">
        <v>110.55</v>
      </c>
      <c r="H8" s="12">
        <v>17.58</v>
      </c>
      <c r="I8" s="25">
        <v>92.97</v>
      </c>
      <c r="J8" s="11">
        <f t="shared" si="0"/>
        <v>5843.6875</v>
      </c>
      <c r="K8" s="11">
        <f t="shared" si="1"/>
        <v>6948.68939577283</v>
      </c>
      <c r="L8" s="11">
        <f>(6151.25*G8)-6151.25*G8*5%</f>
        <v>646019.653125</v>
      </c>
      <c r="M8" s="11"/>
      <c r="N8" s="26" t="s">
        <v>21</v>
      </c>
      <c r="O8" s="27"/>
    </row>
    <row r="9" spans="1:15" s="1" customFormat="1" ht="16.5" customHeight="1">
      <c r="A9" s="8">
        <v>4</v>
      </c>
      <c r="B9" s="8">
        <v>19</v>
      </c>
      <c r="C9" s="8">
        <v>301</v>
      </c>
      <c r="D9" s="8">
        <v>3</v>
      </c>
      <c r="E9" s="10" t="s">
        <v>20</v>
      </c>
      <c r="F9" s="8">
        <v>3</v>
      </c>
      <c r="G9" s="11">
        <v>121.97</v>
      </c>
      <c r="H9" s="12">
        <v>19.39</v>
      </c>
      <c r="I9" s="25">
        <v>102.58</v>
      </c>
      <c r="J9" s="8">
        <f t="shared" si="0"/>
        <v>5956.500000000001</v>
      </c>
      <c r="K9" s="11">
        <f t="shared" si="1"/>
        <v>7082.41669916163</v>
      </c>
      <c r="L9" s="11">
        <f>(6270*G9)-6270*G9*5%</f>
        <v>726514.305</v>
      </c>
      <c r="M9" s="11"/>
      <c r="N9" s="26" t="s">
        <v>21</v>
      </c>
      <c r="O9" s="27"/>
    </row>
    <row r="10" spans="1:15" s="1" customFormat="1" ht="16.5" customHeight="1">
      <c r="A10" s="8">
        <v>5</v>
      </c>
      <c r="B10" s="8">
        <v>19</v>
      </c>
      <c r="C10" s="8">
        <v>302</v>
      </c>
      <c r="D10" s="8">
        <v>3</v>
      </c>
      <c r="E10" s="10" t="s">
        <v>20</v>
      </c>
      <c r="F10" s="8">
        <v>3</v>
      </c>
      <c r="G10" s="11">
        <v>102.21</v>
      </c>
      <c r="H10" s="12">
        <v>16.25</v>
      </c>
      <c r="I10" s="25">
        <v>85.96</v>
      </c>
      <c r="J10" s="11">
        <f t="shared" si="0"/>
        <v>5888.812499999999</v>
      </c>
      <c r="K10" s="11">
        <f t="shared" si="1"/>
        <v>7002.041945381572</v>
      </c>
      <c r="L10" s="11">
        <f>(6198.75*G10)-6198.75*G10*5%</f>
        <v>601895.5256249999</v>
      </c>
      <c r="M10" s="11"/>
      <c r="N10" s="26" t="s">
        <v>21</v>
      </c>
      <c r="O10" s="27"/>
    </row>
    <row r="11" spans="1:15" s="1" customFormat="1" ht="16.5" customHeight="1">
      <c r="A11" s="8">
        <v>6</v>
      </c>
      <c r="B11" s="8">
        <v>19</v>
      </c>
      <c r="C11" s="8">
        <v>303</v>
      </c>
      <c r="D11" s="8">
        <v>3</v>
      </c>
      <c r="E11" s="10" t="s">
        <v>20</v>
      </c>
      <c r="F11" s="8">
        <v>3</v>
      </c>
      <c r="G11" s="11">
        <v>110.55</v>
      </c>
      <c r="H11" s="12">
        <v>17.58</v>
      </c>
      <c r="I11" s="25">
        <v>92.97</v>
      </c>
      <c r="J11" s="11">
        <f t="shared" si="0"/>
        <v>5888.812500000001</v>
      </c>
      <c r="K11" s="11">
        <f t="shared" si="1"/>
        <v>7002.347228944822</v>
      </c>
      <c r="L11" s="11">
        <f>(6198.75*G11)-6198.75*G11*5%</f>
        <v>651008.221875</v>
      </c>
      <c r="M11" s="11"/>
      <c r="N11" s="26" t="s">
        <v>21</v>
      </c>
      <c r="O11" s="27"/>
    </row>
    <row r="12" spans="1:15" s="1" customFormat="1" ht="16.5" customHeight="1">
      <c r="A12" s="8">
        <v>7</v>
      </c>
      <c r="B12" s="8">
        <v>19</v>
      </c>
      <c r="C12" s="8">
        <v>401</v>
      </c>
      <c r="D12" s="8">
        <v>4</v>
      </c>
      <c r="E12" s="10" t="s">
        <v>20</v>
      </c>
      <c r="F12" s="8">
        <v>3</v>
      </c>
      <c r="G12" s="11">
        <v>121.97</v>
      </c>
      <c r="H12" s="12">
        <v>19.39</v>
      </c>
      <c r="I12" s="25">
        <v>102.58</v>
      </c>
      <c r="J12" s="11">
        <f t="shared" si="0"/>
        <v>6001.624999999999</v>
      </c>
      <c r="K12" s="11">
        <f t="shared" si="1"/>
        <v>7136.071371124975</v>
      </c>
      <c r="L12" s="11">
        <f>(6317.5*G12)-6317.5*G12*5%</f>
        <v>732018.2012499999</v>
      </c>
      <c r="M12" s="11"/>
      <c r="N12" s="26" t="s">
        <v>21</v>
      </c>
      <c r="O12" s="27"/>
    </row>
    <row r="13" spans="1:15" s="1" customFormat="1" ht="16.5" customHeight="1">
      <c r="A13" s="8">
        <v>8</v>
      </c>
      <c r="B13" s="8">
        <v>19</v>
      </c>
      <c r="C13" s="8">
        <v>402</v>
      </c>
      <c r="D13" s="8">
        <v>4</v>
      </c>
      <c r="E13" s="10" t="s">
        <v>20</v>
      </c>
      <c r="F13" s="8">
        <v>3</v>
      </c>
      <c r="G13" s="11">
        <v>102.21</v>
      </c>
      <c r="H13" s="12">
        <v>16.25</v>
      </c>
      <c r="I13" s="25">
        <v>85.96</v>
      </c>
      <c r="J13" s="11">
        <f t="shared" si="0"/>
        <v>5933.9375</v>
      </c>
      <c r="K13" s="11">
        <f t="shared" si="1"/>
        <v>7055.6974392159145</v>
      </c>
      <c r="L13" s="11">
        <f>(6246.25*G13)-6246.25*G13*5%</f>
        <v>606507.751875</v>
      </c>
      <c r="M13" s="11"/>
      <c r="N13" s="26" t="s">
        <v>21</v>
      </c>
      <c r="O13" s="27"/>
    </row>
    <row r="14" spans="1:15" s="1" customFormat="1" ht="16.5" customHeight="1">
      <c r="A14" s="8">
        <v>9</v>
      </c>
      <c r="B14" s="8">
        <v>19</v>
      </c>
      <c r="C14" s="8">
        <v>403</v>
      </c>
      <c r="D14" s="8">
        <v>4</v>
      </c>
      <c r="E14" s="10" t="s">
        <v>20</v>
      </c>
      <c r="F14" s="8">
        <v>3</v>
      </c>
      <c r="G14" s="11">
        <v>110.55</v>
      </c>
      <c r="H14" s="12">
        <v>17.58</v>
      </c>
      <c r="I14" s="25">
        <v>92.97</v>
      </c>
      <c r="J14" s="11">
        <f t="shared" si="0"/>
        <v>5933.9375</v>
      </c>
      <c r="K14" s="11">
        <f t="shared" si="1"/>
        <v>7056.005062116812</v>
      </c>
      <c r="L14" s="11">
        <f>(6246.25*G14)-6246.25*G14*5%</f>
        <v>655996.790625</v>
      </c>
      <c r="M14" s="11"/>
      <c r="N14" s="26" t="s">
        <v>21</v>
      </c>
      <c r="O14" s="27"/>
    </row>
    <row r="15" spans="1:15" s="1" customFormat="1" ht="16.5" customHeight="1">
      <c r="A15" s="8">
        <v>10</v>
      </c>
      <c r="B15" s="8">
        <v>19</v>
      </c>
      <c r="C15" s="8">
        <v>501</v>
      </c>
      <c r="D15" s="8">
        <v>5</v>
      </c>
      <c r="E15" s="10" t="s">
        <v>20</v>
      </c>
      <c r="F15" s="8">
        <v>3</v>
      </c>
      <c r="G15" s="11">
        <v>121.97</v>
      </c>
      <c r="H15" s="12">
        <v>19.39</v>
      </c>
      <c r="I15" s="25">
        <v>102.58</v>
      </c>
      <c r="J15" s="8">
        <f t="shared" si="0"/>
        <v>6046.75</v>
      </c>
      <c r="K15" s="11">
        <f t="shared" si="1"/>
        <v>7189.726043088322</v>
      </c>
      <c r="L15" s="11">
        <f>(6365*G15)-6365*G15*5%</f>
        <v>737522.0975</v>
      </c>
      <c r="M15" s="11"/>
      <c r="N15" s="26" t="s">
        <v>21</v>
      </c>
      <c r="O15" s="27"/>
    </row>
    <row r="16" spans="1:15" s="1" customFormat="1" ht="16.5" customHeight="1">
      <c r="A16" s="8">
        <v>11</v>
      </c>
      <c r="B16" s="8">
        <v>19</v>
      </c>
      <c r="C16" s="8">
        <v>502</v>
      </c>
      <c r="D16" s="8">
        <v>5</v>
      </c>
      <c r="E16" s="10" t="s">
        <v>20</v>
      </c>
      <c r="F16" s="8">
        <v>3</v>
      </c>
      <c r="G16" s="11">
        <v>102.21</v>
      </c>
      <c r="H16" s="12">
        <v>16.25</v>
      </c>
      <c r="I16" s="25">
        <v>85.96</v>
      </c>
      <c r="J16" s="11">
        <f t="shared" si="0"/>
        <v>6001.625</v>
      </c>
      <c r="K16" s="11">
        <f t="shared" si="1"/>
        <v>7136.180679967427</v>
      </c>
      <c r="L16" s="11">
        <f>(6317.5*G16)-6317.5*G16*5%</f>
        <v>613426.0912499999</v>
      </c>
      <c r="M16" s="11"/>
      <c r="N16" s="26" t="s">
        <v>21</v>
      </c>
      <c r="O16" s="27"/>
    </row>
    <row r="17" spans="1:15" s="1" customFormat="1" ht="16.5" customHeight="1">
      <c r="A17" s="8">
        <v>12</v>
      </c>
      <c r="B17" s="8">
        <v>19</v>
      </c>
      <c r="C17" s="8">
        <v>503</v>
      </c>
      <c r="D17" s="8">
        <v>5</v>
      </c>
      <c r="E17" s="10" t="s">
        <v>20</v>
      </c>
      <c r="F17" s="8">
        <v>3</v>
      </c>
      <c r="G17" s="11">
        <v>110.55</v>
      </c>
      <c r="H17" s="12">
        <v>17.58</v>
      </c>
      <c r="I17" s="25">
        <v>92.97</v>
      </c>
      <c r="J17" s="11">
        <f t="shared" si="0"/>
        <v>6001.625000000001</v>
      </c>
      <c r="K17" s="11">
        <f t="shared" si="1"/>
        <v>7136.491811874799</v>
      </c>
      <c r="L17" s="11">
        <f>(6317.5*G17)-6317.5*G17*5%</f>
        <v>663479.64375</v>
      </c>
      <c r="M17" s="11"/>
      <c r="N17" s="26" t="s">
        <v>21</v>
      </c>
      <c r="O17" s="27"/>
    </row>
    <row r="18" spans="1:15" s="1" customFormat="1" ht="16.5" customHeight="1">
      <c r="A18" s="8">
        <v>13</v>
      </c>
      <c r="B18" s="8">
        <v>19</v>
      </c>
      <c r="C18" s="8">
        <v>601</v>
      </c>
      <c r="D18" s="8">
        <v>6</v>
      </c>
      <c r="E18" s="10" t="s">
        <v>22</v>
      </c>
      <c r="F18" s="8">
        <v>3</v>
      </c>
      <c r="G18" s="11">
        <v>145.28</v>
      </c>
      <c r="H18" s="12">
        <v>23.1</v>
      </c>
      <c r="I18" s="25">
        <v>122.18</v>
      </c>
      <c r="J18" s="8">
        <f t="shared" si="0"/>
        <v>6859.000000000001</v>
      </c>
      <c r="K18" s="11">
        <f t="shared" si="1"/>
        <v>8155.798985103946</v>
      </c>
      <c r="L18" s="11">
        <f>(7220*G18)-7220*G18*5%</f>
        <v>996475.5200000001</v>
      </c>
      <c r="M18" s="11"/>
      <c r="N18" s="26" t="s">
        <v>21</v>
      </c>
      <c r="O18" s="27"/>
    </row>
    <row r="19" spans="1:15" s="1" customFormat="1" ht="16.5" customHeight="1">
      <c r="A19" s="8">
        <v>14</v>
      </c>
      <c r="B19" s="8">
        <v>19</v>
      </c>
      <c r="C19" s="8">
        <v>602</v>
      </c>
      <c r="D19" s="8">
        <v>6</v>
      </c>
      <c r="E19" s="10" t="s">
        <v>22</v>
      </c>
      <c r="F19" s="8">
        <v>3</v>
      </c>
      <c r="G19" s="11">
        <v>144.13</v>
      </c>
      <c r="H19" s="12">
        <v>22.91</v>
      </c>
      <c r="I19" s="25">
        <v>121.22</v>
      </c>
      <c r="J19" s="11">
        <f t="shared" si="0"/>
        <v>6633.375</v>
      </c>
      <c r="K19" s="11">
        <f t="shared" si="1"/>
        <v>7887.051136363636</v>
      </c>
      <c r="L19" s="11">
        <f>(6982.5*G19)-6982.5*G19*5%</f>
        <v>956068.33875</v>
      </c>
      <c r="M19" s="11"/>
      <c r="N19" s="26" t="s">
        <v>21</v>
      </c>
      <c r="O19" s="27"/>
    </row>
    <row r="20" spans="1:15" s="1" customFormat="1" ht="19.5" customHeight="1">
      <c r="A20" s="8">
        <v>15</v>
      </c>
      <c r="B20" s="8">
        <v>19</v>
      </c>
      <c r="C20" s="8">
        <v>603</v>
      </c>
      <c r="D20" s="8">
        <v>6</v>
      </c>
      <c r="E20" s="10" t="s">
        <v>22</v>
      </c>
      <c r="F20" s="8">
        <v>3</v>
      </c>
      <c r="G20" s="11">
        <v>141.54</v>
      </c>
      <c r="H20" s="12">
        <v>22.5</v>
      </c>
      <c r="I20" s="25">
        <v>119.04</v>
      </c>
      <c r="J20" s="11">
        <f t="shared" si="0"/>
        <v>6813.875</v>
      </c>
      <c r="K20" s="11">
        <f t="shared" si="1"/>
        <v>8101.779800907257</v>
      </c>
      <c r="L20" s="11">
        <f>(7172.5*G20)-7172.5*G20*5%</f>
        <v>964435.8674999999</v>
      </c>
      <c r="M20" s="11"/>
      <c r="N20" s="26" t="s">
        <v>21</v>
      </c>
      <c r="O20" s="27"/>
    </row>
    <row r="21" spans="1:15" s="1" customFormat="1" ht="15" customHeight="1">
      <c r="A21" s="13" t="s">
        <v>23</v>
      </c>
      <c r="B21" s="13"/>
      <c r="C21" s="13"/>
      <c r="D21" s="13"/>
      <c r="E21" s="13"/>
      <c r="F21" s="14"/>
      <c r="G21" s="15">
        <f>+H21+I21</f>
        <v>1769.8700000000001</v>
      </c>
      <c r="H21" s="15">
        <f aca="true" t="shared" si="2" ref="H21:L21">SUM(H6:H20)</f>
        <v>281.38999999999993</v>
      </c>
      <c r="I21" s="15">
        <f t="shared" si="2"/>
        <v>1488.4800000000002</v>
      </c>
      <c r="J21" s="15">
        <f t="shared" si="0"/>
        <v>6141.502887923971</v>
      </c>
      <c r="K21" s="15">
        <f t="shared" si="1"/>
        <v>7302.524532576855</v>
      </c>
      <c r="L21" s="15">
        <f t="shared" si="2"/>
        <v>10869661.716249999</v>
      </c>
      <c r="M21" s="15"/>
      <c r="N21" s="28"/>
      <c r="O21" s="28"/>
    </row>
    <row r="22" spans="1:15" s="1" customFormat="1" ht="30" customHeight="1">
      <c r="A22" s="16" t="s">
        <v>24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9"/>
    </row>
    <row r="23" spans="1:15" s="1" customFormat="1" ht="60" customHeight="1">
      <c r="A23" s="18" t="s">
        <v>25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s="1" customFormat="1" ht="18" customHeight="1">
      <c r="A24" s="20" t="s">
        <v>26</v>
      </c>
      <c r="B24" s="20"/>
      <c r="C24" s="20"/>
      <c r="D24" s="20"/>
      <c r="E24" s="20"/>
      <c r="F24" s="20"/>
      <c r="G24" s="20"/>
      <c r="H24" s="20"/>
      <c r="I24" s="20"/>
      <c r="J24" s="20"/>
      <c r="K24" s="20" t="s">
        <v>27</v>
      </c>
      <c r="L24" s="20"/>
      <c r="M24" s="20"/>
      <c r="N24" s="21"/>
      <c r="O24" s="21"/>
    </row>
    <row r="25" spans="1:15" s="1" customFormat="1" ht="15.75" customHeight="1">
      <c r="A25" s="20" t="s">
        <v>28</v>
      </c>
      <c r="B25" s="20"/>
      <c r="C25" s="20"/>
      <c r="D25" s="20"/>
      <c r="E25" s="20"/>
      <c r="F25" s="21"/>
      <c r="G25" s="21"/>
      <c r="H25" s="21"/>
      <c r="I25" s="21"/>
      <c r="J25" s="21"/>
      <c r="K25" s="20" t="s">
        <v>29</v>
      </c>
      <c r="L25" s="20"/>
      <c r="M25" s="20"/>
      <c r="N25" s="21"/>
      <c r="O25" s="21"/>
    </row>
    <row r="26" spans="1:5" s="1" customFormat="1" ht="18" customHeight="1">
      <c r="A26" s="20" t="s">
        <v>30</v>
      </c>
      <c r="B26" s="20"/>
      <c r="C26" s="20"/>
      <c r="D26" s="20"/>
      <c r="E26" s="20"/>
    </row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30.75" customHeight="1"/>
    <row r="36" ht="42" customHeight="1"/>
    <row r="37" ht="51.75" customHeight="1"/>
    <row r="38" ht="27" customHeight="1"/>
    <row r="39" ht="25.5" customHeight="1"/>
  </sheetData>
  <sheetProtection/>
  <mergeCells count="27">
    <mergeCell ref="A1:B1"/>
    <mergeCell ref="A2:O2"/>
    <mergeCell ref="A3:G3"/>
    <mergeCell ref="I3:L3"/>
    <mergeCell ref="A21:F21"/>
    <mergeCell ref="A22:O22"/>
    <mergeCell ref="A23:O23"/>
    <mergeCell ref="A24:E24"/>
    <mergeCell ref="K24:L24"/>
    <mergeCell ref="A25:E25"/>
    <mergeCell ref="K25:L25"/>
    <mergeCell ref="A26:E2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" right="0.31" top="0.47" bottom="0.47" header="0.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yanyanya</cp:lastModifiedBy>
  <cp:lastPrinted>2016-10-10T07:02:16Z</cp:lastPrinted>
  <dcterms:created xsi:type="dcterms:W3CDTF">2011-04-26T02:07:47Z</dcterms:created>
  <dcterms:modified xsi:type="dcterms:W3CDTF">2024-01-17T06:44:41Z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030C7DF79E0649DCB02C4F8E3DEB372E</vt:lpwstr>
  </property>
</Properties>
</file>