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4400" yWindow="-15" windowWidth="14445" windowHeight="12525"/>
  </bookViews>
  <sheets>
    <sheet name="1号楼" sheetId="1" r:id="rId1"/>
  </sheets>
  <definedNames>
    <definedName name="_xlnm._FilterDatabase" localSheetId="0" hidden="1">'1号楼'!$A$4:$O$12</definedName>
  </definedNames>
  <calcPr calcId="125725"/>
</workbook>
</file>

<file path=xl/calcChain.xml><?xml version="1.0" encoding="utf-8"?>
<calcChain xmlns="http://schemas.openxmlformats.org/spreadsheetml/2006/main">
  <c r="K5" i="1"/>
  <c r="L7"/>
  <c r="L5"/>
  <c r="H5" l="1"/>
  <c r="R14"/>
  <c r="S14" s="1"/>
  <c r="G8"/>
  <c r="R7"/>
  <c r="Q7"/>
  <c r="S7" s="1"/>
  <c r="V7" s="1"/>
  <c r="H7"/>
  <c r="U6"/>
  <c r="R6"/>
  <c r="Q6"/>
  <c r="S6" s="1"/>
  <c r="L6"/>
  <c r="L8" s="1"/>
  <c r="H6"/>
  <c r="R5"/>
  <c r="Q5"/>
  <c r="S5" s="1"/>
  <c r="V5" s="1"/>
  <c r="K8" l="1"/>
  <c r="I8"/>
  <c r="T5"/>
  <c r="T7"/>
  <c r="K7"/>
  <c r="T6"/>
  <c r="V6"/>
  <c r="U5"/>
  <c r="K6"/>
  <c r="U7"/>
  <c r="H8" l="1"/>
</calcChain>
</file>

<file path=xl/sharedStrings.xml><?xml version="1.0" encoding="utf-8"?>
<sst xmlns="http://schemas.openxmlformats.org/spreadsheetml/2006/main" count="43" uniqueCount="37">
  <si>
    <t>附件2</t>
  </si>
  <si>
    <t>序号</t>
  </si>
  <si>
    <t>幢（栋）号</t>
  </si>
  <si>
    <t>楼层\房号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</si>
  <si>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</si>
  <si>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</si>
  <si>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</si>
  <si>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</si>
  <si>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</si>
  <si>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</si>
  <si>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</si>
  <si>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</si>
  <si>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</si>
  <si>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</si>
  <si>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</si>
  <si>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调整前备案价</t>
  </si>
  <si>
    <t>调整后备案价</t>
  </si>
  <si>
    <t>调整前最低单价</t>
  </si>
  <si>
    <t>调整后最低单价</t>
  </si>
  <si>
    <t>调整前后差价</t>
  </si>
  <si>
    <t>调整前最低总价</t>
  </si>
  <si>
    <t>1号楼</t>
  </si>
  <si>
    <t>未售</t>
  </si>
  <si>
    <t>本楼栋总面积/均价</t>
  </si>
  <si>
    <t>备案机关：</t>
  </si>
  <si>
    <t>企业物价员：</t>
  </si>
  <si>
    <t>企业投诉电话：</t>
  </si>
  <si>
    <t>本表一式两份</t>
  </si>
  <si>
    <t>房地产开发企业名称或中介服务机构名称：清远市华瑞投资有限公司</t>
    <phoneticPr fontId="9" type="noConversion"/>
  </si>
  <si>
    <t xml:space="preserve">                                 项目(楼盘)名称： 胜利雅苑</t>
    <phoneticPr fontId="9" type="noConversion"/>
  </si>
  <si>
    <t>1409</t>
    <phoneticPr fontId="9" type="noConversion"/>
  </si>
  <si>
    <t>1410</t>
    <phoneticPr fontId="9" type="noConversion"/>
  </si>
  <si>
    <t>2002</t>
    <phoneticPr fontId="9" type="noConversion"/>
  </si>
  <si>
    <t>单间</t>
    <phoneticPr fontId="9" type="noConversion"/>
  </si>
  <si>
    <t>清远市商品住房销售价格备案表</t>
    <phoneticPr fontId="9" type="noConversion"/>
  </si>
  <si>
    <t>价格举报投诉电话：12345</t>
    <phoneticPr fontId="9" type="noConversion"/>
  </si>
  <si>
    <t xml:space="preserve"> 本栋未销售住宅共3套，销售住宅总建筑面积：120.29㎡，套内面积89.49㎡，分摊面积：30.8㎡，销售均价：8460元/㎡（建筑面积）、11372元/㎡（套内建筑面积）。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</si>
</sst>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 "/>
    <numFmt numFmtId="178" formatCode="0.00_ "/>
  </numFmts>
  <fonts count="10">
    <font>
      <sz val="11"/>
      <color indexed="8"/>
      <name val="宋体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20"/>
      <name val="方正小标宋简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4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 applyAlignment="1"/>
    <xf numFmtId="177" fontId="0" fillId="0" borderId="0" xfId="0" applyNumberFormat="1" applyFill="1" applyAlignment="1"/>
    <xf numFmtId="0" fontId="3" fillId="0" borderId="0" xfId="3" applyFont="1" applyFill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176" fontId="1" fillId="0" borderId="1" xfId="3" applyNumberFormat="1" applyFont="1" applyFill="1" applyBorder="1" applyAlignment="1">
      <alignment horizontal="center" vertical="center"/>
    </xf>
    <xf numFmtId="178" fontId="1" fillId="0" borderId="1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176" fontId="5" fillId="0" borderId="0" xfId="3" applyNumberFormat="1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176" fontId="3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vertical="center" wrapText="1"/>
    </xf>
    <xf numFmtId="177" fontId="1" fillId="0" borderId="1" xfId="3" applyNumberFormat="1" applyFont="1" applyFill="1" applyBorder="1" applyAlignment="1">
      <alignment horizontal="center" vertical="center"/>
    </xf>
    <xf numFmtId="177" fontId="1" fillId="0" borderId="1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vertical="center" wrapText="1"/>
    </xf>
    <xf numFmtId="177" fontId="0" fillId="0" borderId="0" xfId="0" applyNumberFormat="1" applyFill="1" applyAlignment="1">
      <alignment wrapText="1"/>
    </xf>
    <xf numFmtId="177" fontId="0" fillId="0" borderId="0" xfId="0" applyNumberFormat="1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177" fontId="0" fillId="0" borderId="0" xfId="0" applyNumberFormat="1" applyAlignment="1"/>
    <xf numFmtId="0" fontId="5" fillId="0" borderId="0" xfId="3" applyFont="1" applyFill="1" applyAlignment="1">
      <alignment horizontal="center" vertical="center"/>
    </xf>
    <xf numFmtId="176" fontId="5" fillId="0" borderId="0" xfId="3" applyNumberFormat="1" applyFont="1" applyFill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>
      <alignment vertical="center"/>
    </xf>
    <xf numFmtId="0" fontId="6" fillId="0" borderId="5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top" wrapText="1"/>
    </xf>
    <xf numFmtId="178" fontId="1" fillId="0" borderId="5" xfId="3" applyNumberFormat="1" applyFont="1" applyFill="1" applyBorder="1" applyAlignment="1">
      <alignment horizontal="center" vertical="center" wrapText="1"/>
    </xf>
    <xf numFmtId="177" fontId="1" fillId="0" borderId="0" xfId="3" applyNumberFormat="1" applyFont="1" applyFill="1" applyAlignment="1">
      <alignment horizontal="center" vertical="center"/>
    </xf>
    <xf numFmtId="10" fontId="0" fillId="0" borderId="0" xfId="0" applyNumberFormat="1" applyFill="1" applyAlignment="1"/>
    <xf numFmtId="0" fontId="5" fillId="0" borderId="0" xfId="3" quotePrefix="1" applyFont="1" applyFill="1" applyAlignment="1">
      <alignment horizontal="left" vertical="center"/>
    </xf>
    <xf numFmtId="0" fontId="1" fillId="0" borderId="1" xfId="3" quotePrefix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vertical="center"/>
    </xf>
    <xf numFmtId="49" fontId="1" fillId="0" borderId="2" xfId="3" applyNumberFormat="1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177" fontId="1" fillId="0" borderId="4" xfId="3" applyNumberFormat="1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center" vertical="center" wrapText="1"/>
    </xf>
    <xf numFmtId="0" fontId="2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>
      <pane ySplit="1" topLeftCell="A2" activePane="bottomLeft" state="frozen"/>
      <selection pane="bottomLeft" activeCell="F11" sqref="F11"/>
    </sheetView>
  </sheetViews>
  <sheetFormatPr defaultColWidth="9" defaultRowHeight="13.5"/>
  <cols>
    <col min="1" max="1" width="5.625" style="2" customWidth="1"/>
    <col min="2" max="2" width="9" style="2"/>
    <col min="3" max="3" width="5.625" style="2" customWidth="1"/>
    <col min="4" max="4" width="5" style="2" customWidth="1"/>
    <col min="5" max="5" width="10.625" style="2" customWidth="1"/>
    <col min="6" max="6" width="5.625" style="2" customWidth="1"/>
    <col min="7" max="7" width="9.5" style="2" customWidth="1"/>
    <col min="8" max="8" width="10.75" style="2" customWidth="1"/>
    <col min="9" max="10" width="10.625" style="2" customWidth="1"/>
    <col min="11" max="11" width="13.5" style="2" customWidth="1"/>
    <col min="12" max="12" width="9.875" style="2" customWidth="1"/>
    <col min="13" max="15" width="9" style="2"/>
    <col min="16" max="16" width="9" style="23" hidden="1" customWidth="1"/>
    <col min="17" max="20" width="9.375" style="3" hidden="1" customWidth="1"/>
    <col min="21" max="21" width="14.25" style="24" hidden="1" customWidth="1"/>
    <col min="22" max="22" width="11.5" hidden="1" customWidth="1"/>
    <col min="23" max="24" width="9" hidden="1" customWidth="1"/>
  </cols>
  <sheetData>
    <row r="1" spans="1:22" s="1" customFormat="1" ht="20.25">
      <c r="A1" s="48" t="s">
        <v>0</v>
      </c>
      <c r="B1" s="4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U1" s="3"/>
    </row>
    <row r="2" spans="1:22" s="1" customFormat="1" ht="25.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"/>
      <c r="U2" s="3"/>
    </row>
    <row r="3" spans="1:22" s="1" customFormat="1" ht="14.25">
      <c r="A3" s="34" t="s">
        <v>28</v>
      </c>
      <c r="B3" s="25"/>
      <c r="C3" s="25"/>
      <c r="D3" s="25"/>
      <c r="E3" s="25"/>
      <c r="F3" s="25"/>
      <c r="G3" s="25"/>
      <c r="H3" s="26"/>
      <c r="I3" s="36" t="s">
        <v>29</v>
      </c>
      <c r="J3" s="36"/>
      <c r="K3" s="36"/>
      <c r="L3" s="36"/>
      <c r="M3" s="25"/>
      <c r="N3" s="27"/>
      <c r="O3" s="28"/>
      <c r="P3" s="4"/>
      <c r="U3" s="3"/>
    </row>
    <row r="4" spans="1:22" s="1" customFormat="1" ht="44.25" customHeight="1">
      <c r="A4" s="5" t="s">
        <v>1</v>
      </c>
      <c r="B4" s="6" t="s">
        <v>2</v>
      </c>
      <c r="C4" s="50" t="s">
        <v>3</v>
      </c>
      <c r="D4" s="51"/>
      <c r="E4" s="6" t="s">
        <v>4</v>
      </c>
      <c r="F4" s="6" t="s">
        <v>5</v>
      </c>
      <c r="G4" s="6" t="s">
        <v>6</v>
      </c>
      <c r="H4" s="7" t="s">
        <v>7</v>
      </c>
      <c r="I4" s="29" t="s">
        <v>8</v>
      </c>
      <c r="J4" s="6" t="s">
        <v>9</v>
      </c>
      <c r="K4" s="6" t="s">
        <v>10</v>
      </c>
      <c r="L4" s="29" t="s">
        <v>11</v>
      </c>
      <c r="M4" s="6" t="s">
        <v>12</v>
      </c>
      <c r="N4" s="6" t="s">
        <v>13</v>
      </c>
      <c r="O4" s="5" t="s">
        <v>14</v>
      </c>
      <c r="P4" s="16" t="s">
        <v>15</v>
      </c>
      <c r="Q4" s="20" t="s">
        <v>16</v>
      </c>
      <c r="R4" s="20" t="s">
        <v>17</v>
      </c>
      <c r="S4" s="20" t="s">
        <v>18</v>
      </c>
      <c r="T4" s="20" t="s">
        <v>19</v>
      </c>
      <c r="U4" s="3" t="s">
        <v>20</v>
      </c>
    </row>
    <row r="5" spans="1:22" s="22" customFormat="1" ht="24.95" customHeight="1">
      <c r="A5" s="5">
        <v>1</v>
      </c>
      <c r="B5" s="35" t="s">
        <v>21</v>
      </c>
      <c r="C5" s="37" t="s">
        <v>30</v>
      </c>
      <c r="D5" s="38"/>
      <c r="E5" s="8" t="s">
        <v>33</v>
      </c>
      <c r="F5" s="8"/>
      <c r="G5" s="9">
        <v>38.659999999999997</v>
      </c>
      <c r="H5" s="10">
        <f>G5-I5</f>
        <v>9.899999999999995</v>
      </c>
      <c r="I5" s="11">
        <v>28.76</v>
      </c>
      <c r="J5" s="17">
        <v>8460</v>
      </c>
      <c r="K5" s="18">
        <f>L5/I5</f>
        <v>11372.169680111265</v>
      </c>
      <c r="L5" s="18">
        <f>G5*J5</f>
        <v>327063.59999999998</v>
      </c>
      <c r="M5" s="6"/>
      <c r="N5" s="8" t="s">
        <v>22</v>
      </c>
      <c r="O5" s="5"/>
      <c r="P5" s="17">
        <v>8508.15</v>
      </c>
      <c r="Q5" s="21">
        <f>P5*0.96</f>
        <v>8167.8239999999996</v>
      </c>
      <c r="R5" s="21">
        <f t="shared" ref="R5:R7" si="0">P5*0.85</f>
        <v>7231.9274999999998</v>
      </c>
      <c r="S5" s="21">
        <f t="shared" ref="S5:S7" si="1">Q5*0.85</f>
        <v>6942.6503999999995</v>
      </c>
      <c r="T5" s="21">
        <f t="shared" ref="T5:T7" si="2">R5-S5</f>
        <v>289.27710000000025</v>
      </c>
      <c r="U5" s="21">
        <f t="shared" ref="U5:U7" si="3">G5*R5</f>
        <v>279586.31714999996</v>
      </c>
      <c r="V5" s="22">
        <f t="shared" ref="V5:V7" si="4">S5/P5</f>
        <v>0.81599999999999995</v>
      </c>
    </row>
    <row r="6" spans="1:22" s="22" customFormat="1" ht="24.95" customHeight="1">
      <c r="A6" s="5">
        <v>2</v>
      </c>
      <c r="B6" s="35" t="s">
        <v>21</v>
      </c>
      <c r="C6" s="37" t="s">
        <v>31</v>
      </c>
      <c r="D6" s="38"/>
      <c r="E6" s="8" t="s">
        <v>33</v>
      </c>
      <c r="F6" s="8"/>
      <c r="G6" s="9">
        <v>42.41</v>
      </c>
      <c r="H6" s="10">
        <f t="shared" ref="H6:H7" si="5">G6-I6</f>
        <v>10.859999999999996</v>
      </c>
      <c r="I6" s="11">
        <v>31.55</v>
      </c>
      <c r="J6" s="17">
        <v>8460</v>
      </c>
      <c r="K6" s="18">
        <f t="shared" ref="K6:K7" si="6">L6/I6</f>
        <v>11372.063391442154</v>
      </c>
      <c r="L6" s="18">
        <f t="shared" ref="L6:L7" si="7">G6*J6</f>
        <v>358788.6</v>
      </c>
      <c r="M6" s="6"/>
      <c r="N6" s="8" t="s">
        <v>22</v>
      </c>
      <c r="O6" s="5"/>
      <c r="P6" s="17">
        <v>8554.4</v>
      </c>
      <c r="Q6" s="21">
        <f t="shared" ref="Q6:Q7" si="8">P6*0.96</f>
        <v>8212.2240000000002</v>
      </c>
      <c r="R6" s="21">
        <f t="shared" si="0"/>
        <v>7271.24</v>
      </c>
      <c r="S6" s="21">
        <f t="shared" si="1"/>
        <v>6980.3904000000002</v>
      </c>
      <c r="T6" s="21">
        <f t="shared" si="2"/>
        <v>290.84959999999955</v>
      </c>
      <c r="U6" s="21">
        <f t="shared" si="3"/>
        <v>308373.28839999996</v>
      </c>
      <c r="V6" s="22">
        <f t="shared" si="4"/>
        <v>0.81600000000000006</v>
      </c>
    </row>
    <row r="7" spans="1:22" s="22" customFormat="1" ht="24.95" customHeight="1">
      <c r="A7" s="5">
        <v>3</v>
      </c>
      <c r="B7" s="35" t="s">
        <v>21</v>
      </c>
      <c r="C7" s="37" t="s">
        <v>32</v>
      </c>
      <c r="D7" s="38"/>
      <c r="E7" s="8" t="s">
        <v>33</v>
      </c>
      <c r="F7" s="8"/>
      <c r="G7" s="9">
        <v>39.22</v>
      </c>
      <c r="H7" s="10">
        <f t="shared" si="5"/>
        <v>10.039999999999999</v>
      </c>
      <c r="I7" s="11">
        <v>29.18</v>
      </c>
      <c r="J7" s="17">
        <v>8460</v>
      </c>
      <c r="K7" s="18">
        <f t="shared" si="6"/>
        <v>11370.843043180261</v>
      </c>
      <c r="L7" s="18">
        <f t="shared" si="7"/>
        <v>331801.2</v>
      </c>
      <c r="M7" s="30"/>
      <c r="N7" s="8" t="s">
        <v>22</v>
      </c>
      <c r="O7" s="30"/>
      <c r="P7" s="17">
        <v>8461.9</v>
      </c>
      <c r="Q7" s="21">
        <f t="shared" si="8"/>
        <v>8123.4239999999991</v>
      </c>
      <c r="R7" s="21">
        <f t="shared" si="0"/>
        <v>7192.6149999999998</v>
      </c>
      <c r="S7" s="21">
        <f t="shared" si="1"/>
        <v>6904.9103999999988</v>
      </c>
      <c r="T7" s="21">
        <f t="shared" si="2"/>
        <v>287.70460000000094</v>
      </c>
      <c r="U7" s="21">
        <f t="shared" si="3"/>
        <v>282094.3603</v>
      </c>
      <c r="V7" s="22">
        <f t="shared" si="4"/>
        <v>0.81599999999999995</v>
      </c>
    </row>
    <row r="8" spans="1:22" s="22" customFormat="1" ht="24.95" customHeight="1">
      <c r="A8" s="39" t="s">
        <v>23</v>
      </c>
      <c r="B8" s="40"/>
      <c r="C8" s="40"/>
      <c r="D8" s="40"/>
      <c r="E8" s="40"/>
      <c r="F8" s="41"/>
      <c r="G8" s="31">
        <f>SUM(G5:G7)</f>
        <v>120.28999999999999</v>
      </c>
      <c r="H8" s="31">
        <f>SUM(H5:H7)</f>
        <v>30.79999999999999</v>
      </c>
      <c r="I8" s="31">
        <f>SUM(I5:I7)</f>
        <v>89.490000000000009</v>
      </c>
      <c r="J8" s="17">
        <v>8460</v>
      </c>
      <c r="K8" s="18">
        <f>L8/I8</f>
        <v>11371.699631243711</v>
      </c>
      <c r="L8" s="18">
        <f>SUM(L5:L7)</f>
        <v>1017653.3999999999</v>
      </c>
      <c r="M8" s="11"/>
      <c r="N8" s="9"/>
      <c r="O8" s="9"/>
      <c r="P8" s="32"/>
      <c r="Q8" s="21"/>
      <c r="R8" s="21"/>
      <c r="S8" s="21"/>
      <c r="T8" s="21"/>
      <c r="U8" s="21"/>
    </row>
    <row r="9" spans="1:22" s="22" customFormat="1" ht="48" customHeight="1">
      <c r="A9" s="43" t="s">
        <v>36</v>
      </c>
      <c r="B9" s="44"/>
      <c r="C9" s="44"/>
      <c r="D9" s="44"/>
      <c r="E9" s="44"/>
      <c r="F9" s="44"/>
      <c r="G9" s="44"/>
      <c r="H9" s="44"/>
      <c r="I9" s="44"/>
      <c r="J9" s="45"/>
      <c r="K9" s="45"/>
      <c r="L9" s="45"/>
      <c r="M9" s="44"/>
      <c r="N9" s="44"/>
      <c r="O9" s="46"/>
      <c r="P9" s="2"/>
      <c r="Q9" s="21"/>
      <c r="R9" s="21"/>
      <c r="S9" s="21"/>
      <c r="T9" s="21"/>
      <c r="U9" s="21"/>
    </row>
    <row r="10" spans="1:22" s="1" customFormat="1" ht="24.95" customHeight="1">
      <c r="A10" s="42" t="s">
        <v>24</v>
      </c>
      <c r="B10" s="42"/>
      <c r="C10" s="42"/>
      <c r="D10" s="42"/>
      <c r="E10" s="42"/>
      <c r="F10" s="12"/>
      <c r="G10" s="12"/>
      <c r="H10" s="13"/>
      <c r="I10" s="12"/>
      <c r="J10" s="12"/>
      <c r="K10" s="47" t="s">
        <v>25</v>
      </c>
      <c r="L10" s="47"/>
      <c r="M10" s="12"/>
      <c r="N10" s="12"/>
      <c r="O10" s="19"/>
      <c r="P10" s="2"/>
      <c r="U10" s="3"/>
    </row>
    <row r="11" spans="1:22" s="1" customFormat="1" ht="24.95" customHeight="1">
      <c r="A11" s="42" t="s">
        <v>35</v>
      </c>
      <c r="B11" s="42"/>
      <c r="C11" s="42"/>
      <c r="D11" s="42"/>
      <c r="E11" s="42"/>
      <c r="F11" s="12"/>
      <c r="G11" s="12"/>
      <c r="H11" s="13"/>
      <c r="I11" s="12"/>
      <c r="J11" s="12"/>
      <c r="K11" s="47" t="s">
        <v>26</v>
      </c>
      <c r="L11" s="47"/>
      <c r="M11" s="12"/>
      <c r="N11" s="12"/>
      <c r="O11" s="19"/>
      <c r="P11" s="2"/>
      <c r="U11" s="3"/>
    </row>
    <row r="12" spans="1:22" s="1" customFormat="1" ht="24.95" customHeight="1">
      <c r="A12" s="42" t="s">
        <v>27</v>
      </c>
      <c r="B12" s="42"/>
      <c r="C12" s="42"/>
      <c r="D12" s="42"/>
      <c r="E12" s="42"/>
      <c r="F12" s="14"/>
      <c r="G12" s="14"/>
      <c r="H12" s="15"/>
      <c r="I12" s="14"/>
      <c r="J12" s="14"/>
      <c r="K12" s="14"/>
      <c r="L12" s="14"/>
      <c r="M12" s="14"/>
      <c r="N12" s="14"/>
      <c r="O12" s="14"/>
      <c r="P12" s="2"/>
      <c r="U12" s="3"/>
    </row>
    <row r="13" spans="1:22" s="1" customFormat="1">
      <c r="P13" s="2"/>
      <c r="U13" s="3"/>
    </row>
    <row r="14" spans="1:22" s="1" customFormat="1">
      <c r="P14" s="2"/>
      <c r="R14" s="3">
        <f>9310-8868</f>
        <v>442</v>
      </c>
      <c r="S14" s="33">
        <f>R14/9310</f>
        <v>4.7475832438238455E-2</v>
      </c>
      <c r="U14" s="3"/>
    </row>
    <row r="15" spans="1:22" s="1" customFormat="1">
      <c r="P15" s="2"/>
      <c r="U15" s="3"/>
    </row>
    <row r="16" spans="1:22" s="1" customFormat="1">
      <c r="P16" s="2"/>
      <c r="U16" s="3"/>
    </row>
    <row r="17" spans="16:21" s="1" customFormat="1">
      <c r="P17" s="2"/>
      <c r="U17" s="3"/>
    </row>
    <row r="18" spans="16:21" s="1" customFormat="1">
      <c r="P18" s="2"/>
      <c r="U18" s="3"/>
    </row>
    <row r="19" spans="16:21" s="1" customFormat="1">
      <c r="P19" s="2"/>
      <c r="U19" s="3"/>
    </row>
    <row r="20" spans="16:21" s="1" customFormat="1">
      <c r="P20" s="2"/>
      <c r="U20" s="3"/>
    </row>
    <row r="21" spans="16:21" s="1" customFormat="1">
      <c r="P21" s="2"/>
      <c r="U21" s="3"/>
    </row>
    <row r="22" spans="16:21" s="1" customFormat="1">
      <c r="P22" s="2"/>
      <c r="U22" s="3"/>
    </row>
    <row r="23" spans="16:21" s="1" customFormat="1">
      <c r="P23" s="2"/>
      <c r="U23" s="3"/>
    </row>
  </sheetData>
  <autoFilter ref="A4:O12">
    <extLst/>
  </autoFilter>
  <mergeCells count="13">
    <mergeCell ref="A1:B1"/>
    <mergeCell ref="A2:O2"/>
    <mergeCell ref="C4:D4"/>
    <mergeCell ref="C5:D5"/>
    <mergeCell ref="C6:D6"/>
    <mergeCell ref="C7:D7"/>
    <mergeCell ref="A8:F8"/>
    <mergeCell ref="A12:E12"/>
    <mergeCell ref="A9:O9"/>
    <mergeCell ref="A10:E10"/>
    <mergeCell ref="K10:L10"/>
    <mergeCell ref="A11:E11"/>
    <mergeCell ref="K11:L11"/>
  </mergeCells>
  <phoneticPr fontId="9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cp:lastPrinted>2024-02-20T23:57:48Z</cp:lastPrinted>
  <dcterms:created xsi:type="dcterms:W3CDTF">2006-09-16T00:00:00Z</dcterms:created>
  <dcterms:modified xsi:type="dcterms:W3CDTF">2024-02-21T00:31:52Z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7A98525171E747298AF1F89A62D46AB5_13</vt:lpwstr>
  </property>
</Properties>
</file>