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调价\"/>
    </mc:Choice>
  </mc:AlternateContent>
  <xr:revisionPtr revIDLastSave="0" documentId="13_ncr:1_{4BBA9D6A-311D-4922-8271-9789D3ABBC87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附件2 (2)" sheetId="3" r:id="rId1"/>
    <sheet name="未售货量均价" sheetId="4" r:id="rId2"/>
    <sheet name="Sheet1" sheetId="5" r:id="rId3"/>
  </sheets>
  <externalReferences>
    <externalReference r:id="rId4"/>
    <externalReference r:id="rId5"/>
  </externalReferences>
  <definedNames>
    <definedName name="_xlnm._FilterDatabase" localSheetId="0" hidden="1">'附件2 (2)'!$A$4:$O$71</definedName>
    <definedName name="_xlnm.Print_Area" localSheetId="0">'附件2 (2)'!$A$2:$O$65</definedName>
    <definedName name="_xlnm.Print_Titles" localSheetId="0">'附件2 (2)'!$2:$5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3" l="1"/>
  <c r="L66" i="3"/>
  <c r="N76" i="5"/>
  <c r="N75" i="5"/>
  <c r="J75" i="5"/>
  <c r="I75" i="5" s="1"/>
  <c r="G75" i="5"/>
  <c r="C34" i="4"/>
  <c r="C30" i="4"/>
  <c r="C26" i="4"/>
  <c r="C22" i="4"/>
  <c r="C35" i="4" s="1"/>
  <c r="E15" i="4"/>
  <c r="F15" i="4" s="1"/>
  <c r="D15" i="4"/>
  <c r="C15" i="4"/>
  <c r="F14" i="4"/>
  <c r="F13" i="4"/>
  <c r="F12" i="4"/>
  <c r="F11" i="4"/>
  <c r="F10" i="4"/>
  <c r="I6" i="4"/>
  <c r="H6" i="4" s="1"/>
  <c r="G6" i="4"/>
  <c r="F6" i="4"/>
  <c r="L6" i="4" s="1"/>
  <c r="D6" i="4"/>
  <c r="C6" i="4"/>
  <c r="B6" i="4"/>
  <c r="L5" i="4"/>
  <c r="K5" i="4"/>
  <c r="J5" i="4"/>
  <c r="H5" i="4"/>
  <c r="E5" i="4"/>
  <c r="L4" i="4"/>
  <c r="K4" i="4"/>
  <c r="K6" i="4" s="1"/>
  <c r="H4" i="4"/>
  <c r="E4" i="4"/>
  <c r="E6" i="4" s="1"/>
  <c r="J4" i="4"/>
  <c r="I66" i="3"/>
  <c r="G66" i="3"/>
  <c r="K65" i="3"/>
  <c r="J65" i="3"/>
  <c r="H65" i="3"/>
  <c r="K64" i="3"/>
  <c r="J64" i="3"/>
  <c r="H64" i="3"/>
  <c r="K63" i="3"/>
  <c r="J63" i="3"/>
  <c r="H63" i="3"/>
  <c r="K62" i="3"/>
  <c r="J62" i="3"/>
  <c r="H62" i="3"/>
  <c r="K61" i="3"/>
  <c r="J61" i="3"/>
  <c r="H61" i="3"/>
  <c r="K60" i="3"/>
  <c r="J60" i="3"/>
  <c r="H60" i="3"/>
  <c r="K59" i="3"/>
  <c r="J59" i="3"/>
  <c r="H59" i="3"/>
  <c r="K58" i="3"/>
  <c r="J58" i="3"/>
  <c r="H58" i="3"/>
  <c r="K57" i="3"/>
  <c r="J57" i="3"/>
  <c r="H57" i="3"/>
  <c r="K56" i="3"/>
  <c r="J56" i="3"/>
  <c r="H56" i="3"/>
  <c r="K55" i="3"/>
  <c r="J55" i="3"/>
  <c r="H55" i="3"/>
  <c r="K54" i="3"/>
  <c r="J54" i="3"/>
  <c r="H54" i="3"/>
  <c r="K53" i="3"/>
  <c r="J53" i="3"/>
  <c r="H53" i="3"/>
  <c r="K52" i="3"/>
  <c r="J52" i="3"/>
  <c r="H52" i="3"/>
  <c r="K51" i="3"/>
  <c r="J51" i="3"/>
  <c r="H51" i="3"/>
  <c r="K50" i="3"/>
  <c r="J50" i="3"/>
  <c r="H50" i="3"/>
  <c r="K49" i="3"/>
  <c r="J49" i="3"/>
  <c r="H49" i="3"/>
  <c r="K48" i="3"/>
  <c r="J48" i="3"/>
  <c r="H48" i="3"/>
  <c r="K47" i="3"/>
  <c r="J47" i="3"/>
  <c r="H47" i="3"/>
  <c r="K46" i="3"/>
  <c r="J46" i="3"/>
  <c r="H46" i="3"/>
  <c r="K45" i="3"/>
  <c r="J45" i="3"/>
  <c r="H45" i="3"/>
  <c r="K44" i="3"/>
  <c r="J44" i="3"/>
  <c r="H44" i="3"/>
  <c r="K43" i="3"/>
  <c r="J43" i="3"/>
  <c r="H43" i="3"/>
  <c r="K42" i="3"/>
  <c r="J42" i="3"/>
  <c r="H42" i="3"/>
  <c r="K41" i="3"/>
  <c r="J41" i="3"/>
  <c r="H41" i="3"/>
  <c r="K40" i="3"/>
  <c r="J40" i="3"/>
  <c r="H40" i="3"/>
  <c r="K39" i="3"/>
  <c r="J39" i="3"/>
  <c r="H39" i="3"/>
  <c r="K38" i="3"/>
  <c r="J38" i="3"/>
  <c r="H38" i="3"/>
  <c r="K37" i="3"/>
  <c r="J37" i="3"/>
  <c r="H37" i="3"/>
  <c r="K36" i="3"/>
  <c r="J36" i="3"/>
  <c r="H36" i="3"/>
  <c r="K35" i="3"/>
  <c r="J35" i="3"/>
  <c r="H35" i="3"/>
  <c r="K34" i="3"/>
  <c r="J34" i="3"/>
  <c r="H34" i="3"/>
  <c r="K33" i="3"/>
  <c r="J33" i="3"/>
  <c r="H33" i="3"/>
  <c r="K32" i="3"/>
  <c r="J32" i="3"/>
  <c r="H32" i="3"/>
  <c r="K31" i="3"/>
  <c r="J31" i="3"/>
  <c r="H31" i="3"/>
  <c r="K30" i="3"/>
  <c r="J30" i="3"/>
  <c r="H30" i="3"/>
  <c r="K29" i="3"/>
  <c r="J29" i="3"/>
  <c r="H29" i="3"/>
  <c r="K28" i="3"/>
  <c r="J28" i="3"/>
  <c r="H28" i="3"/>
  <c r="K27" i="3"/>
  <c r="J27" i="3"/>
  <c r="H27" i="3"/>
  <c r="K26" i="3"/>
  <c r="J26" i="3"/>
  <c r="H26" i="3"/>
  <c r="K25" i="3"/>
  <c r="J25" i="3"/>
  <c r="H25" i="3"/>
  <c r="K24" i="3"/>
  <c r="J24" i="3"/>
  <c r="H24" i="3"/>
  <c r="K23" i="3"/>
  <c r="J23" i="3"/>
  <c r="H23" i="3"/>
  <c r="K22" i="3"/>
  <c r="J22" i="3"/>
  <c r="H22" i="3"/>
  <c r="K21" i="3"/>
  <c r="J21" i="3"/>
  <c r="H21" i="3"/>
  <c r="K20" i="3"/>
  <c r="J20" i="3"/>
  <c r="H20" i="3"/>
  <c r="K19" i="3"/>
  <c r="J19" i="3"/>
  <c r="H19" i="3"/>
  <c r="K18" i="3"/>
  <c r="J18" i="3"/>
  <c r="H18" i="3"/>
  <c r="K17" i="3"/>
  <c r="J17" i="3"/>
  <c r="H17" i="3"/>
  <c r="K16" i="3"/>
  <c r="J16" i="3"/>
  <c r="H16" i="3"/>
  <c r="K15" i="3"/>
  <c r="J15" i="3"/>
  <c r="H15" i="3"/>
  <c r="K14" i="3"/>
  <c r="J14" i="3"/>
  <c r="H14" i="3"/>
  <c r="K13" i="3"/>
  <c r="J13" i="3"/>
  <c r="H13" i="3"/>
  <c r="K12" i="3"/>
  <c r="J12" i="3"/>
  <c r="H12" i="3"/>
  <c r="K11" i="3"/>
  <c r="J11" i="3"/>
  <c r="H11" i="3"/>
  <c r="K10" i="3"/>
  <c r="J10" i="3"/>
  <c r="H10" i="3"/>
  <c r="K9" i="3"/>
  <c r="J9" i="3"/>
  <c r="H9" i="3"/>
  <c r="K8" i="3"/>
  <c r="J8" i="3"/>
  <c r="H8" i="3"/>
  <c r="K7" i="3"/>
  <c r="J7" i="3"/>
  <c r="H7" i="3"/>
  <c r="K6" i="3"/>
  <c r="J6" i="3"/>
  <c r="H6" i="3"/>
  <c r="K66" i="3" l="1"/>
  <c r="J66" i="3"/>
  <c r="J6" i="4"/>
  <c r="H66" i="3"/>
  <c r="N77" i="5"/>
  <c r="I76" i="5" s="1"/>
  <c r="I77" i="5"/>
  <c r="L77" i="5"/>
</calcChain>
</file>

<file path=xl/sharedStrings.xml><?xml version="1.0" encoding="utf-8"?>
<sst xmlns="http://schemas.openxmlformats.org/spreadsheetml/2006/main" count="435" uniqueCount="79">
  <si>
    <r>
      <rPr>
        <sz val="16"/>
        <rFont val="黑体"/>
        <family val="3"/>
        <charset val="134"/>
      </rPr>
      <t>附件</t>
    </r>
    <r>
      <rPr>
        <sz val="16"/>
        <rFont val="Calibri"/>
        <family val="2"/>
      </rPr>
      <t>2</t>
    </r>
  </si>
  <si>
    <t>0.99*0.97*0.98*0.99</t>
  </si>
  <si>
    <r>
      <rPr>
        <sz val="20"/>
        <rFont val="方正小标宋简体"/>
        <charset val="134"/>
      </rPr>
      <t>清远市新建商品住房销售价格备案表</t>
    </r>
  </si>
  <si>
    <t>0.99*0.99*0.99*0.99</t>
  </si>
  <si>
    <r>
      <rPr>
        <sz val="10"/>
        <rFont val="宋体"/>
        <family val="3"/>
        <charset val="134"/>
      </rPr>
      <t>房地产开发企业名称或中介服务机构名称：清远市兴谊投资有限公司</t>
    </r>
  </si>
  <si>
    <r>
      <rPr>
        <sz val="12"/>
        <rFont val="宋体"/>
        <family val="3"/>
        <charset val="134"/>
      </rPr>
      <t>项目</t>
    </r>
    <r>
      <rPr>
        <sz val="12"/>
        <rFont val="Calibri"/>
        <family val="2"/>
      </rPr>
      <t>(</t>
    </r>
    <r>
      <rPr>
        <sz val="12"/>
        <rFont val="宋体"/>
        <family val="3"/>
        <charset val="134"/>
      </rPr>
      <t>楼盘</t>
    </r>
    <r>
      <rPr>
        <sz val="12"/>
        <rFont val="Calibri"/>
        <family val="2"/>
      </rPr>
      <t>)</t>
    </r>
    <r>
      <rPr>
        <sz val="12"/>
        <rFont val="宋体"/>
        <family val="3"/>
        <charset val="134"/>
      </rPr>
      <t>名称：江临世家名苑</t>
    </r>
  </si>
  <si>
    <t>0.99*0.97*0.98*0.98</t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</si>
  <si>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</si>
  <si>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幢（栋）号</t>
    </r>
  </si>
  <si>
    <r>
      <rPr>
        <b/>
        <sz val="10"/>
        <rFont val="宋体"/>
        <family val="3"/>
        <charset val="134"/>
      </rPr>
      <t>房号</t>
    </r>
  </si>
  <si>
    <r>
      <rPr>
        <b/>
        <sz val="10"/>
        <rFont val="宋体"/>
        <family val="3"/>
        <charset val="134"/>
      </rPr>
      <t>楼层</t>
    </r>
    <r>
      <rPr>
        <b/>
        <sz val="10"/>
        <rFont val="Calibri"/>
        <family val="2"/>
      </rPr>
      <t>(F)</t>
    </r>
  </si>
  <si>
    <r>
      <rPr>
        <b/>
        <sz val="10"/>
        <rFont val="宋体"/>
        <family val="3"/>
        <charset val="134"/>
      </rPr>
      <t>户型</t>
    </r>
  </si>
  <si>
    <r>
      <rPr>
        <b/>
        <sz val="10"/>
        <rFont val="宋体"/>
        <family val="3"/>
        <charset val="134"/>
      </rPr>
      <t>层高（</t>
    </r>
    <r>
      <rPr>
        <b/>
        <sz val="10"/>
        <rFont val="Calibri"/>
        <family val="2"/>
      </rPr>
      <t>m)</t>
    </r>
  </si>
  <si>
    <r>
      <rPr>
        <b/>
        <sz val="10"/>
        <rFont val="宋体"/>
        <family val="3"/>
        <charset val="134"/>
      </rPr>
      <t>建筑面积（㎡）</t>
    </r>
  </si>
  <si>
    <r>
      <rPr>
        <b/>
        <sz val="10"/>
        <rFont val="宋体"/>
        <family val="3"/>
        <charset val="134"/>
      </rPr>
      <t>分摊的共有建筑面积（㎡）</t>
    </r>
  </si>
  <si>
    <r>
      <rPr>
        <b/>
        <sz val="10"/>
        <rFont val="宋体"/>
        <family val="3"/>
        <charset val="134"/>
      </rPr>
      <t>套内建筑面积（㎡）</t>
    </r>
  </si>
  <si>
    <r>
      <rPr>
        <b/>
        <sz val="10"/>
        <rFont val="宋体"/>
        <family val="3"/>
        <charset val="134"/>
      </rPr>
      <t>建筑面积单价（元</t>
    </r>
    <r>
      <rPr>
        <b/>
        <sz val="10"/>
        <rFont val="Calibri"/>
        <family val="2"/>
      </rPr>
      <t>/</t>
    </r>
    <r>
      <rPr>
        <b/>
        <sz val="10"/>
        <rFont val="宋体"/>
        <family val="3"/>
        <charset val="134"/>
      </rPr>
      <t>㎡）</t>
    </r>
  </si>
  <si>
    <r>
      <rPr>
        <b/>
        <sz val="10"/>
        <rFont val="宋体"/>
        <family val="3"/>
        <charset val="134"/>
      </rPr>
      <t>套内建筑面积销售单价（元</t>
    </r>
    <r>
      <rPr>
        <b/>
        <sz val="10"/>
        <rFont val="Calibri"/>
        <family val="2"/>
      </rPr>
      <t>/</t>
    </r>
    <r>
      <rPr>
        <b/>
        <sz val="10"/>
        <rFont val="宋体"/>
        <family val="3"/>
        <charset val="134"/>
      </rPr>
      <t>㎡）</t>
    </r>
  </si>
  <si>
    <r>
      <rPr>
        <b/>
        <sz val="10"/>
        <rFont val="宋体"/>
        <family val="3"/>
        <charset val="134"/>
      </rPr>
      <t>总售价</t>
    </r>
    <r>
      <rPr>
        <b/>
        <sz val="10"/>
        <rFont val="Calibri"/>
        <family val="2"/>
      </rPr>
      <t>(</t>
    </r>
    <r>
      <rPr>
        <b/>
        <sz val="10"/>
        <rFont val="宋体"/>
        <family val="3"/>
        <charset val="134"/>
      </rPr>
      <t>元</t>
    </r>
    <r>
      <rPr>
        <b/>
        <sz val="10"/>
        <rFont val="Calibri"/>
        <family val="2"/>
      </rPr>
      <t>)</t>
    </r>
  </si>
  <si>
    <r>
      <rPr>
        <b/>
        <sz val="10"/>
        <rFont val="宋体"/>
        <family val="3"/>
        <charset val="134"/>
      </rPr>
      <t>优惠折扣及其条件</t>
    </r>
  </si>
  <si>
    <r>
      <rPr>
        <b/>
        <sz val="10"/>
        <rFont val="宋体"/>
        <family val="3"/>
        <charset val="134"/>
      </rPr>
      <t>销售
状态</t>
    </r>
  </si>
  <si>
    <r>
      <rPr>
        <b/>
        <sz val="10"/>
        <rFont val="宋体"/>
        <family val="3"/>
        <charset val="134"/>
      </rPr>
      <t>备注</t>
    </r>
  </si>
  <si>
    <t>0.99*0.97*0.98*0.98*0.95</t>
  </si>
  <si>
    <r>
      <rPr>
        <sz val="11"/>
        <rFont val="宋体"/>
        <family val="3"/>
        <charset val="134"/>
      </rPr>
      <t>三房两厅两卫</t>
    </r>
  </si>
  <si>
    <t>-</t>
  </si>
  <si>
    <r>
      <rPr>
        <sz val="11"/>
        <rFont val="宋体"/>
        <family val="3"/>
        <charset val="134"/>
      </rPr>
      <t>未售</t>
    </r>
  </si>
  <si>
    <t>四房两厅两卫</t>
  </si>
  <si>
    <t>两房两厅一卫</t>
  </si>
  <si>
    <t>三房两厅一卫</t>
  </si>
  <si>
    <t>未售</t>
  </si>
  <si>
    <t>样板房，带精装修约为3100元/方，以建筑面积计算</t>
  </si>
  <si>
    <t>样板房，带精装修约为3150元/方，以建筑面积计算</t>
  </si>
  <si>
    <t>样板房，带精装修约为1850元/方，以建筑面积计算</t>
  </si>
  <si>
    <t>样板房，带精装修约为2800元/方，以建筑面积计算</t>
  </si>
  <si>
    <r>
      <rPr>
        <sz val="12"/>
        <rFont val="宋体"/>
        <family val="3"/>
        <charset val="134"/>
      </rPr>
      <t>本楼栋总面积</t>
    </r>
    <r>
      <rPr>
        <sz val="12"/>
        <rFont val="Calibri"/>
        <family val="2"/>
      </rPr>
      <t>/</t>
    </r>
    <r>
      <rPr>
        <sz val="12"/>
        <rFont val="宋体"/>
        <family val="3"/>
        <charset val="134"/>
      </rPr>
      <t>均价</t>
    </r>
  </si>
  <si>
    <r>
      <rPr>
        <sz val="10"/>
        <color indexed="8"/>
        <rFont val="宋体"/>
        <family val="3"/>
        <charset val="134"/>
      </rPr>
      <t xml:space="preserve">注：
</t>
    </r>
    <r>
      <rPr>
        <sz val="10"/>
        <color indexed="8"/>
        <rFont val="Calibri"/>
        <family val="2"/>
      </rPr>
      <t>1.</t>
    </r>
    <r>
      <rPr>
        <sz val="10"/>
        <color indexed="8"/>
        <rFont val="宋体"/>
        <family val="3"/>
        <charset val="134"/>
      </rPr>
      <t xml:space="preserve"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</t>
    </r>
    <r>
      <rPr>
        <sz val="10"/>
        <color indexed="8"/>
        <rFont val="Calibri"/>
        <family val="2"/>
      </rPr>
      <t>2.</t>
    </r>
    <r>
      <rPr>
        <sz val="10"/>
        <color indexed="8"/>
        <rFont val="宋体"/>
        <family val="3"/>
        <charset val="134"/>
      </rPr>
      <t>上述</t>
    </r>
    <r>
      <rPr>
        <sz val="10"/>
        <color indexed="8"/>
        <rFont val="Calibri"/>
        <family val="2"/>
      </rPr>
      <t>“</t>
    </r>
    <r>
      <rPr>
        <sz val="10"/>
        <color indexed="8"/>
        <rFont val="宋体"/>
        <family val="3"/>
        <charset val="134"/>
      </rPr>
      <t>价格</t>
    </r>
    <r>
      <rPr>
        <sz val="10"/>
        <color indexed="8"/>
        <rFont val="Calibri"/>
        <family val="2"/>
      </rPr>
      <t>”</t>
    </r>
    <r>
      <rPr>
        <sz val="10"/>
        <color indexed="8"/>
        <rFont val="宋体"/>
        <family val="3"/>
        <charset val="134"/>
      </rPr>
      <t xml:space="preserve">指毛坯房价格（不含室内装修）。
</t>
    </r>
    <r>
      <rPr>
        <sz val="10"/>
        <color indexed="8"/>
        <rFont val="Calibri"/>
        <family val="2"/>
      </rPr>
      <t>3.</t>
    </r>
    <r>
      <rPr>
        <sz val="10"/>
        <color indexed="8"/>
        <rFont val="宋体"/>
        <family val="3"/>
        <charset val="134"/>
      </rPr>
      <t>建筑面积</t>
    </r>
    <r>
      <rPr>
        <sz val="10"/>
        <color indexed="8"/>
        <rFont val="Calibri"/>
        <family val="2"/>
      </rPr>
      <t>=</t>
    </r>
    <r>
      <rPr>
        <sz val="10"/>
        <color indexed="8"/>
        <rFont val="宋体"/>
        <family val="3"/>
        <charset val="134"/>
      </rPr>
      <t>套内建筑面积</t>
    </r>
    <r>
      <rPr>
        <sz val="10"/>
        <color indexed="8"/>
        <rFont val="Calibri"/>
        <family val="2"/>
      </rPr>
      <t>+</t>
    </r>
    <r>
      <rPr>
        <sz val="10"/>
        <color indexed="8"/>
        <rFont val="宋体"/>
        <family val="3"/>
        <charset val="134"/>
      </rPr>
      <t>分摊的共有建筑面积。</t>
    </r>
  </si>
  <si>
    <r>
      <rPr>
        <sz val="10"/>
        <rFont val="宋体"/>
        <family val="3"/>
        <charset val="134"/>
      </rPr>
      <t>备案机关：</t>
    </r>
  </si>
  <si>
    <r>
      <rPr>
        <sz val="10"/>
        <rFont val="宋体"/>
        <family val="3"/>
        <charset val="134"/>
      </rPr>
      <t>企业物价员：</t>
    </r>
  </si>
  <si>
    <r>
      <rPr>
        <sz val="10"/>
        <rFont val="宋体"/>
        <family val="3"/>
        <charset val="134"/>
      </rPr>
      <t>价格举报投诉电话：</t>
    </r>
    <r>
      <rPr>
        <sz val="10"/>
        <rFont val="Calibri"/>
        <family val="2"/>
      </rPr>
      <t>12358</t>
    </r>
  </si>
  <si>
    <r>
      <rPr>
        <sz val="10"/>
        <rFont val="宋体"/>
        <family val="3"/>
        <charset val="134"/>
      </rPr>
      <t>企业投诉电话：</t>
    </r>
  </si>
  <si>
    <r>
      <rPr>
        <sz val="10"/>
        <rFont val="宋体"/>
        <family val="3"/>
        <charset val="134"/>
      </rPr>
      <t>本表一式两份</t>
    </r>
  </si>
  <si>
    <t>项目销售价格汇总表</t>
  </si>
  <si>
    <t>楼栋</t>
  </si>
  <si>
    <t>总套数（套）</t>
  </si>
  <si>
    <t>总建筑面积（㎡）</t>
  </si>
  <si>
    <t>已售套数（套）</t>
  </si>
  <si>
    <t>已售面积（㎡）</t>
  </si>
  <si>
    <t>未售套数（套）</t>
  </si>
  <si>
    <t>未售建筑面积（㎡）</t>
  </si>
  <si>
    <t>备案价</t>
  </si>
  <si>
    <t>现时执行折扣总价</t>
  </si>
  <si>
    <t>销售占比（%）</t>
  </si>
  <si>
    <t>均价
（元/㎡）</t>
  </si>
  <si>
    <t>总价
（元/㎡）</t>
  </si>
  <si>
    <t>合计</t>
  </si>
  <si>
    <t>项目3号楼、4号楼未售户型占比</t>
  </si>
  <si>
    <t>户型</t>
  </si>
  <si>
    <t>面积（㎡）约</t>
  </si>
  <si>
    <t>总套数</t>
  </si>
  <si>
    <t>已售套数</t>
  </si>
  <si>
    <t>未售套数</t>
  </si>
  <si>
    <t>未售占比（%）</t>
  </si>
  <si>
    <t>四房两厅</t>
  </si>
  <si>
    <t>三房两厅</t>
  </si>
  <si>
    <t>两房两厅</t>
  </si>
  <si>
    <t>70-71</t>
  </si>
  <si>
    <t>户型意向调查表</t>
  </si>
  <si>
    <t>月份</t>
  </si>
  <si>
    <t>来访客户</t>
  </si>
  <si>
    <t>6月</t>
  </si>
  <si>
    <t>小计</t>
  </si>
  <si>
    <t>7月</t>
  </si>
  <si>
    <t>8月</t>
  </si>
  <si>
    <t>9月</t>
  </si>
  <si>
    <t>6-9月合计</t>
  </si>
  <si>
    <t>备注：4房10台、3房22台、
2房9台</t>
  </si>
  <si>
    <t>0.99*0.97</t>
  </si>
  <si>
    <t>0.99*0.99</t>
  </si>
  <si>
    <t>0.99*0.97*0.98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</si>
</sst>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23">
    <font>
      <sz val="12"/>
      <name val="宋体"/>
      <charset val="134"/>
    </font>
    <font>
      <sz val="16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1"/>
      <color rgb="FFFF0000"/>
      <name val="Calibri"/>
      <family val="2"/>
    </font>
    <font>
      <b/>
      <sz val="24"/>
      <name val="宋体"/>
      <family val="3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Calibri"/>
      <family val="2"/>
    </font>
    <font>
      <sz val="16"/>
      <name val="黑体"/>
      <family val="3"/>
      <charset val="134"/>
    </font>
    <font>
      <sz val="20"/>
      <name val="方正小标宋简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4DC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178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0" fillId="0" borderId="2" xfId="0" applyNumberForma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84D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253;&#34920;\20220613&#27743;&#20020;&#19990;&#23478;3&#12289;4&#12289;5&#21495;&#27004;&#25104;&#20132;&#25253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5;&#24120;&#21150;&#20844;/&#33829;&#38144;/&#65288;&#38468;&#20214;2&#65289;&#20215;&#26684;&#22791;&#26696;&#34920;4&#21495;&#270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号楼住宅"/>
      <sheetName val="4号楼住宅"/>
      <sheetName val="5号楼住宅"/>
      <sheetName val="4号楼商铺"/>
      <sheetName val="5号楼商铺"/>
      <sheetName val="汇总"/>
      <sheetName val="月汇总"/>
    </sheetNames>
    <sheetDataSet>
      <sheetData sheetId="0"/>
      <sheetData sheetId="1"/>
      <sheetData sheetId="2"/>
      <sheetData sheetId="3"/>
      <sheetData sheetId="4"/>
      <sheetData sheetId="5">
        <row r="3">
          <cell r="F3">
            <v>4545.3599999999997</v>
          </cell>
        </row>
        <row r="4">
          <cell r="F4">
            <v>6609.9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2 (2)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zoomScale="95" zoomScaleNormal="95" workbookViewId="0">
      <pane ySplit="5" topLeftCell="A59" activePane="bottomLeft" state="frozen"/>
      <selection pane="bottomLeft" activeCell="L73" sqref="L73"/>
    </sheetView>
  </sheetViews>
  <sheetFormatPr defaultColWidth="9" defaultRowHeight="16.3"/>
  <cols>
    <col min="1" max="1" width="3.88671875" customWidth="1"/>
    <col min="2" max="2" width="7.88671875" customWidth="1"/>
    <col min="3" max="3" width="12.44140625" customWidth="1"/>
    <col min="4" max="4" width="6.33203125" customWidth="1"/>
    <col min="5" max="5" width="12.33203125" style="1" customWidth="1"/>
    <col min="6" max="6" width="6.109375" style="1" customWidth="1"/>
    <col min="7" max="7" width="11.6640625" style="3" customWidth="1"/>
    <col min="8" max="8" width="10.44140625" style="1" customWidth="1"/>
    <col min="9" max="9" width="11.21875" style="1" customWidth="1"/>
    <col min="10" max="10" width="11.6640625" style="1" customWidth="1"/>
    <col min="11" max="13" width="11.109375" style="1" customWidth="1"/>
    <col min="14" max="14" width="8.77734375" customWidth="1"/>
    <col min="15" max="15" width="19.33203125" customWidth="1"/>
  </cols>
  <sheetData>
    <row r="1" spans="1:15" ht="18" customHeight="1">
      <c r="A1" s="66" t="s">
        <v>0</v>
      </c>
      <c r="B1" s="66"/>
      <c r="C1" s="5"/>
      <c r="D1" s="5"/>
      <c r="E1" s="6"/>
      <c r="F1" s="6"/>
      <c r="G1" s="7"/>
      <c r="H1" s="6"/>
      <c r="I1" s="6"/>
      <c r="J1" s="6"/>
      <c r="K1" s="6"/>
      <c r="L1" s="6"/>
      <c r="M1" s="6"/>
      <c r="N1" s="5"/>
      <c r="O1" s="5"/>
    </row>
    <row r="2" spans="1:15" ht="41.1" customHeight="1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"/>
      <c r="L3" s="69" t="s">
        <v>5</v>
      </c>
      <c r="M3" s="69"/>
      <c r="N3" s="69"/>
      <c r="O3" s="69"/>
    </row>
    <row r="4" spans="1:15" ht="30.1" customHeight="1">
      <c r="A4" s="59" t="s">
        <v>7</v>
      </c>
      <c r="B4" s="60" t="s">
        <v>8</v>
      </c>
      <c r="C4" s="60" t="s">
        <v>9</v>
      </c>
      <c r="D4" s="60" t="s">
        <v>10</v>
      </c>
      <c r="E4" s="60" t="s">
        <v>11</v>
      </c>
      <c r="F4" s="60" t="s">
        <v>12</v>
      </c>
      <c r="G4" s="73" t="s">
        <v>13</v>
      </c>
      <c r="H4" s="60" t="s">
        <v>14</v>
      </c>
      <c r="I4" s="74" t="s">
        <v>15</v>
      </c>
      <c r="J4" s="60" t="s">
        <v>16</v>
      </c>
      <c r="K4" s="60" t="s">
        <v>17</v>
      </c>
      <c r="L4" s="74" t="s">
        <v>18</v>
      </c>
      <c r="M4" s="74" t="s">
        <v>19</v>
      </c>
      <c r="N4" s="60" t="s">
        <v>20</v>
      </c>
      <c r="O4" s="59" t="s">
        <v>21</v>
      </c>
    </row>
    <row r="5" spans="1:15">
      <c r="A5" s="59"/>
      <c r="B5" s="60"/>
      <c r="C5" s="60"/>
      <c r="D5" s="60"/>
      <c r="E5" s="60"/>
      <c r="F5" s="60"/>
      <c r="G5" s="73"/>
      <c r="H5" s="60"/>
      <c r="I5" s="75"/>
      <c r="J5" s="60"/>
      <c r="K5" s="60"/>
      <c r="L5" s="75"/>
      <c r="M5" s="75"/>
      <c r="N5" s="60"/>
      <c r="O5" s="59"/>
    </row>
    <row r="6" spans="1:15" ht="21.1" customHeight="1">
      <c r="A6" s="14">
        <v>1</v>
      </c>
      <c r="B6" s="15">
        <v>3</v>
      </c>
      <c r="C6" s="16">
        <v>301</v>
      </c>
      <c r="D6" s="17">
        <v>3</v>
      </c>
      <c r="E6" s="15" t="s">
        <v>23</v>
      </c>
      <c r="F6" s="15">
        <v>3</v>
      </c>
      <c r="G6" s="18">
        <v>114.1</v>
      </c>
      <c r="H6" s="18">
        <f>G6-I6</f>
        <v>24.97</v>
      </c>
      <c r="I6" s="18">
        <v>89.13</v>
      </c>
      <c r="J6" s="18">
        <f t="shared" ref="J6:J10" si="0">L6/G6</f>
        <v>8233.339176161262</v>
      </c>
      <c r="K6" s="49">
        <f t="shared" ref="K6:K10" si="1">L6/I6</f>
        <v>10539.930438685067</v>
      </c>
      <c r="L6" s="56">
        <v>939424</v>
      </c>
      <c r="M6" s="49" t="s">
        <v>24</v>
      </c>
      <c r="N6" s="14" t="s">
        <v>25</v>
      </c>
      <c r="O6" s="24"/>
    </row>
    <row r="7" spans="1:15" ht="18" customHeight="1">
      <c r="A7" s="14">
        <v>2</v>
      </c>
      <c r="B7" s="15">
        <v>3</v>
      </c>
      <c r="C7" s="16">
        <v>302</v>
      </c>
      <c r="D7" s="17">
        <v>3</v>
      </c>
      <c r="E7" s="19" t="s">
        <v>26</v>
      </c>
      <c r="F7" s="15">
        <v>3</v>
      </c>
      <c r="G7" s="18">
        <v>120.97</v>
      </c>
      <c r="H7" s="18">
        <f>G7-I7</f>
        <v>26.47</v>
      </c>
      <c r="I7" s="18">
        <v>94.5</v>
      </c>
      <c r="J7" s="18">
        <f t="shared" si="0"/>
        <v>8175.3161940977106</v>
      </c>
      <c r="K7" s="49">
        <f t="shared" si="1"/>
        <v>10465.269841269841</v>
      </c>
      <c r="L7" s="56">
        <v>988968</v>
      </c>
      <c r="M7" s="49" t="s">
        <v>24</v>
      </c>
      <c r="N7" s="14" t="s">
        <v>25</v>
      </c>
      <c r="O7" s="14"/>
    </row>
    <row r="8" spans="1:15" ht="18" customHeight="1">
      <c r="A8" s="14">
        <v>3</v>
      </c>
      <c r="B8" s="15">
        <v>3</v>
      </c>
      <c r="C8" s="16">
        <v>303</v>
      </c>
      <c r="D8" s="17">
        <v>3</v>
      </c>
      <c r="E8" s="19" t="s">
        <v>27</v>
      </c>
      <c r="F8" s="15">
        <v>3</v>
      </c>
      <c r="G8" s="18">
        <v>71.7</v>
      </c>
      <c r="H8" s="18">
        <f>G8-I8</f>
        <v>15.690000000000005</v>
      </c>
      <c r="I8" s="18">
        <v>56.01</v>
      </c>
      <c r="J8" s="18">
        <f t="shared" si="0"/>
        <v>6212.9149232914924</v>
      </c>
      <c r="K8" s="49">
        <f t="shared" si="1"/>
        <v>7953.3297625424038</v>
      </c>
      <c r="L8" s="56">
        <v>445466</v>
      </c>
      <c r="M8" s="49" t="s">
        <v>24</v>
      </c>
      <c r="N8" s="14" t="s">
        <v>25</v>
      </c>
      <c r="O8" s="14"/>
    </row>
    <row r="9" spans="1:15" s="1" customFormat="1" ht="18" customHeight="1">
      <c r="A9" s="14">
        <v>4</v>
      </c>
      <c r="B9" s="15">
        <v>3</v>
      </c>
      <c r="C9" s="16">
        <v>602</v>
      </c>
      <c r="D9" s="17">
        <v>6</v>
      </c>
      <c r="E9" s="19" t="s">
        <v>26</v>
      </c>
      <c r="F9" s="15">
        <v>3</v>
      </c>
      <c r="G9" s="18">
        <v>120.97</v>
      </c>
      <c r="H9" s="18">
        <f t="shared" ref="H9:H10" si="2">G9-I9</f>
        <v>26.47</v>
      </c>
      <c r="I9" s="18">
        <v>94.5</v>
      </c>
      <c r="J9" s="18">
        <f t="shared" si="0"/>
        <v>7592.7502686616517</v>
      </c>
      <c r="K9" s="49">
        <f t="shared" si="1"/>
        <v>9719.5238095238092</v>
      </c>
      <c r="L9" s="56">
        <v>918495</v>
      </c>
      <c r="M9" s="49" t="s">
        <v>24</v>
      </c>
      <c r="N9" s="14" t="s">
        <v>25</v>
      </c>
      <c r="O9" s="14"/>
    </row>
    <row r="10" spans="1:15" s="1" customFormat="1" ht="18" customHeight="1">
      <c r="A10" s="14">
        <v>5</v>
      </c>
      <c r="B10" s="15">
        <v>3</v>
      </c>
      <c r="C10" s="16">
        <v>604</v>
      </c>
      <c r="D10" s="17">
        <v>6</v>
      </c>
      <c r="E10" s="19" t="s">
        <v>28</v>
      </c>
      <c r="F10" s="15">
        <v>3</v>
      </c>
      <c r="G10" s="18">
        <v>81.64</v>
      </c>
      <c r="H10" s="18">
        <f t="shared" si="2"/>
        <v>17.86</v>
      </c>
      <c r="I10" s="18">
        <v>63.78</v>
      </c>
      <c r="J10" s="18">
        <f t="shared" si="0"/>
        <v>6064.4904458598721</v>
      </c>
      <c r="K10" s="49">
        <f t="shared" si="1"/>
        <v>7762.6999059266227</v>
      </c>
      <c r="L10" s="56">
        <v>495105</v>
      </c>
      <c r="M10" s="49" t="s">
        <v>24</v>
      </c>
      <c r="N10" s="14" t="s">
        <v>25</v>
      </c>
      <c r="O10" s="14"/>
    </row>
    <row r="11" spans="1:15" s="3" customFormat="1" ht="18" customHeight="1">
      <c r="A11" s="14">
        <v>6</v>
      </c>
      <c r="B11" s="44">
        <v>3</v>
      </c>
      <c r="C11" s="45">
        <v>1102</v>
      </c>
      <c r="D11" s="46">
        <v>11</v>
      </c>
      <c r="E11" s="47" t="s">
        <v>26</v>
      </c>
      <c r="F11" s="44">
        <v>3</v>
      </c>
      <c r="G11" s="48">
        <v>120.97</v>
      </c>
      <c r="H11" s="18">
        <f t="shared" ref="H11:H12" si="3">G11-I11</f>
        <v>26.47</v>
      </c>
      <c r="I11" s="48">
        <v>94.5</v>
      </c>
      <c r="J11" s="48">
        <f t="shared" ref="J11:J31" si="4">L11/G11</f>
        <v>7912.5898983218976</v>
      </c>
      <c r="K11" s="49">
        <f t="shared" ref="K11:K31" si="5">L11/I11</f>
        <v>10128.952380952382</v>
      </c>
      <c r="L11" s="56">
        <v>957186</v>
      </c>
      <c r="M11" s="49" t="s">
        <v>24</v>
      </c>
      <c r="N11" s="50" t="s">
        <v>29</v>
      </c>
      <c r="O11" s="43"/>
    </row>
    <row r="12" spans="1:15" s="1" customFormat="1" ht="18" customHeight="1">
      <c r="A12" s="14">
        <v>7</v>
      </c>
      <c r="B12" s="15">
        <v>3</v>
      </c>
      <c r="C12" s="20">
        <v>1103</v>
      </c>
      <c r="D12" s="17">
        <v>11</v>
      </c>
      <c r="E12" s="19" t="s">
        <v>27</v>
      </c>
      <c r="F12" s="15">
        <v>3</v>
      </c>
      <c r="G12" s="18">
        <v>71.7</v>
      </c>
      <c r="H12" s="18">
        <f t="shared" si="3"/>
        <v>15.690000000000005</v>
      </c>
      <c r="I12" s="18">
        <v>56.01</v>
      </c>
      <c r="J12" s="18">
        <f t="shared" si="4"/>
        <v>6042.7894002789399</v>
      </c>
      <c r="K12" s="49">
        <f t="shared" si="5"/>
        <v>7735.5472237100521</v>
      </c>
      <c r="L12" s="56">
        <v>433268</v>
      </c>
      <c r="M12" s="49" t="s">
        <v>24</v>
      </c>
      <c r="N12" s="14" t="s">
        <v>25</v>
      </c>
      <c r="O12" s="14"/>
    </row>
    <row r="13" spans="1:15" s="1" customFormat="1" ht="18" customHeight="1">
      <c r="A13" s="14">
        <v>8</v>
      </c>
      <c r="B13" s="15">
        <v>3</v>
      </c>
      <c r="C13" s="20">
        <v>1201</v>
      </c>
      <c r="D13" s="17">
        <v>12</v>
      </c>
      <c r="E13" s="15" t="s">
        <v>23</v>
      </c>
      <c r="F13" s="15">
        <v>3</v>
      </c>
      <c r="G13" s="18">
        <v>114.1</v>
      </c>
      <c r="H13" s="18">
        <f t="shared" ref="H13:H31" si="6">G13-I13</f>
        <v>24.97</v>
      </c>
      <c r="I13" s="18">
        <v>89.13</v>
      </c>
      <c r="J13" s="18">
        <f t="shared" si="4"/>
        <v>6848.7992988606493</v>
      </c>
      <c r="K13" s="49">
        <f t="shared" si="5"/>
        <v>8767.5081341860205</v>
      </c>
      <c r="L13" s="56">
        <v>781448</v>
      </c>
      <c r="M13" s="49" t="s">
        <v>24</v>
      </c>
      <c r="N13" s="14" t="s">
        <v>25</v>
      </c>
      <c r="O13" s="14"/>
    </row>
    <row r="14" spans="1:15" s="1" customFormat="1" ht="18" customHeight="1">
      <c r="A14" s="14">
        <v>9</v>
      </c>
      <c r="B14" s="15">
        <v>3</v>
      </c>
      <c r="C14" s="20">
        <v>1203</v>
      </c>
      <c r="D14" s="17">
        <v>12</v>
      </c>
      <c r="E14" s="19" t="s">
        <v>27</v>
      </c>
      <c r="F14" s="15">
        <v>3</v>
      </c>
      <c r="G14" s="18">
        <v>71.7</v>
      </c>
      <c r="H14" s="18">
        <f t="shared" ref="H14" si="7">G14-I14</f>
        <v>15.690000000000005</v>
      </c>
      <c r="I14" s="18">
        <v>56.01</v>
      </c>
      <c r="J14" s="18">
        <f t="shared" si="4"/>
        <v>6085.3277545327755</v>
      </c>
      <c r="K14" s="49">
        <f t="shared" si="5"/>
        <v>7790.001785395465</v>
      </c>
      <c r="L14" s="56">
        <v>436318</v>
      </c>
      <c r="M14" s="49" t="s">
        <v>24</v>
      </c>
      <c r="N14" s="14" t="s">
        <v>25</v>
      </c>
      <c r="O14" s="14"/>
    </row>
    <row r="15" spans="1:15" s="1" customFormat="1" ht="18" customHeight="1">
      <c r="A15" s="14">
        <v>10</v>
      </c>
      <c r="B15" s="15">
        <v>3</v>
      </c>
      <c r="C15" s="20">
        <v>1301</v>
      </c>
      <c r="D15" s="17">
        <v>13</v>
      </c>
      <c r="E15" s="15" t="s">
        <v>23</v>
      </c>
      <c r="F15" s="15">
        <v>3</v>
      </c>
      <c r="G15" s="18">
        <v>114.1</v>
      </c>
      <c r="H15" s="18">
        <f t="shared" si="6"/>
        <v>24.97</v>
      </c>
      <c r="I15" s="18">
        <v>89.13</v>
      </c>
      <c r="J15" s="18">
        <f t="shared" si="4"/>
        <v>6879.956178790535</v>
      </c>
      <c r="K15" s="49">
        <f t="shared" si="5"/>
        <v>8807.3936946033882</v>
      </c>
      <c r="L15" s="56">
        <v>785003</v>
      </c>
      <c r="M15" s="49" t="s">
        <v>24</v>
      </c>
      <c r="N15" s="14" t="s">
        <v>25</v>
      </c>
      <c r="O15" s="14"/>
    </row>
    <row r="16" spans="1:15" s="1" customFormat="1" ht="18" customHeight="1">
      <c r="A16" s="14">
        <v>11</v>
      </c>
      <c r="B16" s="15">
        <v>3</v>
      </c>
      <c r="C16" s="20">
        <v>1303</v>
      </c>
      <c r="D16" s="17">
        <v>13</v>
      </c>
      <c r="E16" s="19" t="s">
        <v>27</v>
      </c>
      <c r="F16" s="15">
        <v>3</v>
      </c>
      <c r="G16" s="18">
        <v>71.7</v>
      </c>
      <c r="H16" s="18">
        <f t="shared" ref="H16:H17" si="8">G16-I16</f>
        <v>15.690000000000005</v>
      </c>
      <c r="I16" s="18">
        <v>56.01</v>
      </c>
      <c r="J16" s="18">
        <f t="shared" si="4"/>
        <v>6110.8368200836821</v>
      </c>
      <c r="K16" s="49">
        <f t="shared" si="5"/>
        <v>7822.6566684520621</v>
      </c>
      <c r="L16" s="56">
        <v>438147</v>
      </c>
      <c r="M16" s="49" t="s">
        <v>24</v>
      </c>
      <c r="N16" s="14" t="s">
        <v>25</v>
      </c>
      <c r="O16" s="14"/>
    </row>
    <row r="17" spans="1:15" s="1" customFormat="1" ht="18" customHeight="1">
      <c r="A17" s="14">
        <v>12</v>
      </c>
      <c r="B17" s="15">
        <v>3</v>
      </c>
      <c r="C17" s="20">
        <v>1304</v>
      </c>
      <c r="D17" s="17">
        <v>13</v>
      </c>
      <c r="E17" s="19" t="s">
        <v>28</v>
      </c>
      <c r="F17" s="15">
        <v>3</v>
      </c>
      <c r="G17" s="18">
        <v>81.64</v>
      </c>
      <c r="H17" s="18">
        <f t="shared" si="8"/>
        <v>17.86</v>
      </c>
      <c r="I17" s="18">
        <v>63.78</v>
      </c>
      <c r="J17" s="18">
        <f t="shared" si="4"/>
        <v>6360.7912787849091</v>
      </c>
      <c r="K17" s="49">
        <f t="shared" si="5"/>
        <v>8141.9724051426774</v>
      </c>
      <c r="L17" s="56">
        <v>519295</v>
      </c>
      <c r="M17" s="49" t="s">
        <v>24</v>
      </c>
      <c r="N17" s="14" t="s">
        <v>25</v>
      </c>
      <c r="O17" s="14"/>
    </row>
    <row r="18" spans="1:15" s="1" customFormat="1" ht="18" customHeight="1">
      <c r="A18" s="14">
        <v>13</v>
      </c>
      <c r="B18" s="15">
        <v>3</v>
      </c>
      <c r="C18" s="20">
        <v>1501</v>
      </c>
      <c r="D18" s="17">
        <v>15</v>
      </c>
      <c r="E18" s="15" t="s">
        <v>23</v>
      </c>
      <c r="F18" s="15">
        <v>3</v>
      </c>
      <c r="G18" s="18">
        <v>114.1</v>
      </c>
      <c r="H18" s="18">
        <f t="shared" si="6"/>
        <v>24.97</v>
      </c>
      <c r="I18" s="18">
        <v>89.13</v>
      </c>
      <c r="J18" s="18">
        <f t="shared" si="4"/>
        <v>7514.3207712532867</v>
      </c>
      <c r="K18" s="49">
        <f t="shared" si="5"/>
        <v>9619.477168181309</v>
      </c>
      <c r="L18" s="56">
        <v>857384</v>
      </c>
      <c r="M18" s="49" t="s">
        <v>24</v>
      </c>
      <c r="N18" s="14" t="s">
        <v>25</v>
      </c>
      <c r="O18" s="14"/>
    </row>
    <row r="19" spans="1:15" s="1" customFormat="1" ht="18" customHeight="1">
      <c r="A19" s="14">
        <v>14</v>
      </c>
      <c r="B19" s="15">
        <v>3</v>
      </c>
      <c r="C19" s="20">
        <v>1503</v>
      </c>
      <c r="D19" s="17">
        <v>15</v>
      </c>
      <c r="E19" s="19" t="s">
        <v>27</v>
      </c>
      <c r="F19" s="15">
        <v>3</v>
      </c>
      <c r="G19" s="18">
        <v>71.7</v>
      </c>
      <c r="H19" s="18">
        <f t="shared" ref="H19:H20" si="9">G19-I19</f>
        <v>15.690000000000005</v>
      </c>
      <c r="I19" s="18">
        <v>56.01</v>
      </c>
      <c r="J19" s="18">
        <f t="shared" si="4"/>
        <v>6255.4393305439326</v>
      </c>
      <c r="K19" s="49">
        <f t="shared" si="5"/>
        <v>8007.7664702731654</v>
      </c>
      <c r="L19" s="56">
        <v>448515</v>
      </c>
      <c r="M19" s="49" t="s">
        <v>24</v>
      </c>
      <c r="N19" s="14" t="s">
        <v>25</v>
      </c>
      <c r="O19" s="14"/>
    </row>
    <row r="20" spans="1:15" s="1" customFormat="1" ht="18" customHeight="1">
      <c r="A20" s="14">
        <v>15</v>
      </c>
      <c r="B20" s="15">
        <v>3</v>
      </c>
      <c r="C20" s="20">
        <v>1504</v>
      </c>
      <c r="D20" s="17">
        <v>15</v>
      </c>
      <c r="E20" s="19" t="s">
        <v>28</v>
      </c>
      <c r="F20" s="15">
        <v>3</v>
      </c>
      <c r="G20" s="18">
        <v>81.64</v>
      </c>
      <c r="H20" s="18">
        <f t="shared" si="9"/>
        <v>17.86</v>
      </c>
      <c r="I20" s="18">
        <v>63.78</v>
      </c>
      <c r="J20" s="18">
        <f t="shared" si="4"/>
        <v>6508.9294463498281</v>
      </c>
      <c r="K20" s="49">
        <f t="shared" si="5"/>
        <v>8331.5929758544989</v>
      </c>
      <c r="L20" s="56">
        <v>531389</v>
      </c>
      <c r="M20" s="49" t="s">
        <v>24</v>
      </c>
      <c r="N20" s="14" t="s">
        <v>25</v>
      </c>
      <c r="O20" s="14"/>
    </row>
    <row r="21" spans="1:15" s="1" customFormat="1" ht="18" customHeight="1">
      <c r="A21" s="14">
        <v>16</v>
      </c>
      <c r="B21" s="15">
        <v>3</v>
      </c>
      <c r="C21" s="20">
        <v>1601</v>
      </c>
      <c r="D21" s="17">
        <v>16</v>
      </c>
      <c r="E21" s="15" t="s">
        <v>23</v>
      </c>
      <c r="F21" s="15">
        <v>3</v>
      </c>
      <c r="G21" s="18">
        <v>114.1</v>
      </c>
      <c r="H21" s="18">
        <f t="shared" si="6"/>
        <v>24.97</v>
      </c>
      <c r="I21" s="18">
        <v>89.13</v>
      </c>
      <c r="J21" s="18">
        <f t="shared" si="4"/>
        <v>7569.6231375985981</v>
      </c>
      <c r="K21" s="49">
        <f t="shared" si="5"/>
        <v>9690.2726354762708</v>
      </c>
      <c r="L21" s="56">
        <v>863694</v>
      </c>
      <c r="M21" s="49" t="s">
        <v>24</v>
      </c>
      <c r="N21" s="14" t="s">
        <v>25</v>
      </c>
      <c r="O21" s="14"/>
    </row>
    <row r="22" spans="1:15" s="1" customFormat="1" ht="18" customHeight="1">
      <c r="A22" s="14">
        <v>17</v>
      </c>
      <c r="B22" s="15">
        <v>3</v>
      </c>
      <c r="C22" s="20">
        <v>1603</v>
      </c>
      <c r="D22" s="17">
        <v>16</v>
      </c>
      <c r="E22" s="19" t="s">
        <v>27</v>
      </c>
      <c r="F22" s="15">
        <v>3</v>
      </c>
      <c r="G22" s="18">
        <v>71.7</v>
      </c>
      <c r="H22" s="18">
        <f t="shared" ref="H22:H23" si="10">G22-I22</f>
        <v>15.690000000000005</v>
      </c>
      <c r="I22" s="18">
        <v>56.01</v>
      </c>
      <c r="J22" s="18">
        <f t="shared" si="4"/>
        <v>6297.9776847977682</v>
      </c>
      <c r="K22" s="49">
        <f t="shared" si="5"/>
        <v>8062.2210319585793</v>
      </c>
      <c r="L22" s="56">
        <v>451565</v>
      </c>
      <c r="M22" s="49" t="s">
        <v>24</v>
      </c>
      <c r="N22" s="14" t="s">
        <v>25</v>
      </c>
      <c r="O22" s="14"/>
    </row>
    <row r="23" spans="1:15" s="1" customFormat="1" ht="18" customHeight="1">
      <c r="A23" s="14">
        <v>18</v>
      </c>
      <c r="B23" s="15">
        <v>3</v>
      </c>
      <c r="C23" s="20">
        <v>1604</v>
      </c>
      <c r="D23" s="17">
        <v>16</v>
      </c>
      <c r="E23" s="19" t="s">
        <v>28</v>
      </c>
      <c r="F23" s="15">
        <v>3</v>
      </c>
      <c r="G23" s="18">
        <v>81.64</v>
      </c>
      <c r="H23" s="18">
        <f t="shared" si="10"/>
        <v>17.86</v>
      </c>
      <c r="I23" s="18">
        <v>63.78</v>
      </c>
      <c r="J23" s="18">
        <f t="shared" si="4"/>
        <v>8845.8843704066639</v>
      </c>
      <c r="K23" s="49">
        <f t="shared" si="5"/>
        <v>11322.953904045155</v>
      </c>
      <c r="L23" s="56">
        <v>722178</v>
      </c>
      <c r="M23" s="49" t="s">
        <v>24</v>
      </c>
      <c r="N23" s="14" t="s">
        <v>25</v>
      </c>
      <c r="O23" s="14"/>
    </row>
    <row r="24" spans="1:15" s="1" customFormat="1" ht="18" customHeight="1">
      <c r="A24" s="14">
        <v>19</v>
      </c>
      <c r="B24" s="15">
        <v>3</v>
      </c>
      <c r="C24" s="20">
        <v>1701</v>
      </c>
      <c r="D24" s="17">
        <v>17</v>
      </c>
      <c r="E24" s="15" t="s">
        <v>23</v>
      </c>
      <c r="F24" s="15">
        <v>3</v>
      </c>
      <c r="G24" s="18">
        <v>114.1</v>
      </c>
      <c r="H24" s="18">
        <f t="shared" si="6"/>
        <v>24.97</v>
      </c>
      <c r="I24" s="18">
        <v>89.13</v>
      </c>
      <c r="J24" s="18">
        <f t="shared" si="4"/>
        <v>8109.4127957931642</v>
      </c>
      <c r="K24" s="49">
        <f t="shared" si="5"/>
        <v>10381.285762369573</v>
      </c>
      <c r="L24" s="56">
        <v>925284</v>
      </c>
      <c r="M24" s="49" t="s">
        <v>24</v>
      </c>
      <c r="N24" s="14" t="s">
        <v>25</v>
      </c>
      <c r="O24" s="14"/>
    </row>
    <row r="25" spans="1:15" s="1" customFormat="1" ht="18" customHeight="1">
      <c r="A25" s="14">
        <v>20</v>
      </c>
      <c r="B25" s="15">
        <v>3</v>
      </c>
      <c r="C25" s="20">
        <v>1702</v>
      </c>
      <c r="D25" s="17">
        <v>17</v>
      </c>
      <c r="E25" s="19" t="s">
        <v>26</v>
      </c>
      <c r="F25" s="15">
        <v>3</v>
      </c>
      <c r="G25" s="18">
        <v>120.97</v>
      </c>
      <c r="H25" s="18">
        <f t="shared" ref="H25:H27" si="11">G25-I25</f>
        <v>26.47</v>
      </c>
      <c r="I25" s="18">
        <v>94.5</v>
      </c>
      <c r="J25" s="18">
        <f t="shared" si="4"/>
        <v>8537.6456972803171</v>
      </c>
      <c r="K25" s="49">
        <f t="shared" si="5"/>
        <v>10929.089947089948</v>
      </c>
      <c r="L25" s="56">
        <v>1032799</v>
      </c>
      <c r="M25" s="49" t="s">
        <v>24</v>
      </c>
      <c r="N25" s="14" t="s">
        <v>25</v>
      </c>
      <c r="O25" s="14"/>
    </row>
    <row r="26" spans="1:15" s="1" customFormat="1" ht="18" customHeight="1">
      <c r="A26" s="14">
        <v>21</v>
      </c>
      <c r="B26" s="15">
        <v>3</v>
      </c>
      <c r="C26" s="20">
        <v>1703</v>
      </c>
      <c r="D26" s="17">
        <v>17</v>
      </c>
      <c r="E26" s="19" t="s">
        <v>27</v>
      </c>
      <c r="F26" s="15">
        <v>3</v>
      </c>
      <c r="G26" s="18">
        <v>71.7</v>
      </c>
      <c r="H26" s="18">
        <f t="shared" si="11"/>
        <v>15.690000000000005</v>
      </c>
      <c r="I26" s="18">
        <v>56.01</v>
      </c>
      <c r="J26" s="18">
        <f t="shared" si="4"/>
        <v>8769.414225941422</v>
      </c>
      <c r="K26" s="49">
        <f t="shared" si="5"/>
        <v>11225.977504017141</v>
      </c>
      <c r="L26" s="56">
        <v>628767</v>
      </c>
      <c r="M26" s="49" t="s">
        <v>24</v>
      </c>
      <c r="N26" s="14" t="s">
        <v>25</v>
      </c>
      <c r="O26" s="14"/>
    </row>
    <row r="27" spans="1:15" s="1" customFormat="1" ht="18" customHeight="1">
      <c r="A27" s="14">
        <v>22</v>
      </c>
      <c r="B27" s="15">
        <v>3</v>
      </c>
      <c r="C27" s="20">
        <v>1704</v>
      </c>
      <c r="D27" s="17">
        <v>17</v>
      </c>
      <c r="E27" s="19" t="s">
        <v>28</v>
      </c>
      <c r="F27" s="15">
        <v>3</v>
      </c>
      <c r="G27" s="18">
        <v>81.64</v>
      </c>
      <c r="H27" s="18">
        <f t="shared" si="11"/>
        <v>17.86</v>
      </c>
      <c r="I27" s="18">
        <v>63.78</v>
      </c>
      <c r="J27" s="18">
        <f t="shared" si="4"/>
        <v>8904.7035766780991</v>
      </c>
      <c r="K27" s="49">
        <f t="shared" si="5"/>
        <v>11398.24396362496</v>
      </c>
      <c r="L27" s="56">
        <v>726980</v>
      </c>
      <c r="M27" s="49" t="s">
        <v>24</v>
      </c>
      <c r="N27" s="14" t="s">
        <v>25</v>
      </c>
      <c r="O27" s="14"/>
    </row>
    <row r="28" spans="1:15" s="1" customFormat="1" ht="18" customHeight="1">
      <c r="A28" s="14">
        <v>23</v>
      </c>
      <c r="B28" s="15">
        <v>3</v>
      </c>
      <c r="C28" s="20">
        <v>1802</v>
      </c>
      <c r="D28" s="17">
        <v>18</v>
      </c>
      <c r="E28" s="19" t="s">
        <v>26</v>
      </c>
      <c r="F28" s="15">
        <v>3</v>
      </c>
      <c r="G28" s="18">
        <v>120.97</v>
      </c>
      <c r="H28" s="18">
        <f t="shared" ref="H28:H30" si="12">G28-I28</f>
        <v>26.47</v>
      </c>
      <c r="I28" s="18">
        <v>94.5</v>
      </c>
      <c r="J28" s="18">
        <f t="shared" si="4"/>
        <v>7752.665950235596</v>
      </c>
      <c r="K28" s="49">
        <f t="shared" si="5"/>
        <v>9924.2328042328045</v>
      </c>
      <c r="L28" s="56">
        <v>937840</v>
      </c>
      <c r="M28" s="49" t="s">
        <v>24</v>
      </c>
      <c r="N28" s="14" t="s">
        <v>25</v>
      </c>
      <c r="O28" s="14"/>
    </row>
    <row r="29" spans="1:15" s="1" customFormat="1" ht="18" customHeight="1">
      <c r="A29" s="14">
        <v>24</v>
      </c>
      <c r="B29" s="15">
        <v>3</v>
      </c>
      <c r="C29" s="20">
        <v>1803</v>
      </c>
      <c r="D29" s="17">
        <v>18</v>
      </c>
      <c r="E29" s="19" t="s">
        <v>27</v>
      </c>
      <c r="F29" s="15">
        <v>3</v>
      </c>
      <c r="G29" s="18">
        <v>71.7</v>
      </c>
      <c r="H29" s="18">
        <f t="shared" si="12"/>
        <v>15.690000000000005</v>
      </c>
      <c r="I29" s="18">
        <v>56.01</v>
      </c>
      <c r="J29" s="18">
        <f t="shared" si="4"/>
        <v>5940.7112970711296</v>
      </c>
      <c r="K29" s="49">
        <f t="shared" si="5"/>
        <v>7604.8741296197113</v>
      </c>
      <c r="L29" s="56">
        <v>425949</v>
      </c>
      <c r="M29" s="49" t="s">
        <v>24</v>
      </c>
      <c r="N29" s="14" t="s">
        <v>25</v>
      </c>
      <c r="O29" s="14"/>
    </row>
    <row r="30" spans="1:15" s="1" customFormat="1" ht="18" customHeight="1">
      <c r="A30" s="14">
        <v>25</v>
      </c>
      <c r="B30" s="15">
        <v>3</v>
      </c>
      <c r="C30" s="20">
        <v>1804</v>
      </c>
      <c r="D30" s="17">
        <v>18</v>
      </c>
      <c r="E30" s="19" t="s">
        <v>28</v>
      </c>
      <c r="F30" s="15">
        <v>3</v>
      </c>
      <c r="G30" s="18">
        <v>81.64</v>
      </c>
      <c r="H30" s="18">
        <f t="shared" si="12"/>
        <v>17.86</v>
      </c>
      <c r="I30" s="18">
        <v>63.78</v>
      </c>
      <c r="J30" s="18">
        <f t="shared" si="4"/>
        <v>6186.4894659480642</v>
      </c>
      <c r="K30" s="49">
        <f t="shared" si="5"/>
        <v>7918.8617121354655</v>
      </c>
      <c r="L30" s="56">
        <v>505065</v>
      </c>
      <c r="M30" s="49" t="s">
        <v>24</v>
      </c>
      <c r="N30" s="14" t="s">
        <v>25</v>
      </c>
      <c r="O30" s="14"/>
    </row>
    <row r="31" spans="1:15" s="1" customFormat="1" ht="18" customHeight="1">
      <c r="A31" s="14">
        <v>26</v>
      </c>
      <c r="B31" s="15">
        <v>3</v>
      </c>
      <c r="C31" s="20">
        <v>1901</v>
      </c>
      <c r="D31" s="17">
        <v>19</v>
      </c>
      <c r="E31" s="15" t="s">
        <v>23</v>
      </c>
      <c r="F31" s="15">
        <v>3</v>
      </c>
      <c r="G31" s="18">
        <v>114.1</v>
      </c>
      <c r="H31" s="18">
        <f t="shared" si="6"/>
        <v>24.97</v>
      </c>
      <c r="I31" s="18">
        <v>89.13</v>
      </c>
      <c r="J31" s="18">
        <f t="shared" si="4"/>
        <v>7680.2366345311139</v>
      </c>
      <c r="K31" s="49">
        <f t="shared" si="5"/>
        <v>9831.8747896331206</v>
      </c>
      <c r="L31" s="56">
        <v>876315</v>
      </c>
      <c r="M31" s="49" t="s">
        <v>24</v>
      </c>
      <c r="N31" s="14" t="s">
        <v>25</v>
      </c>
      <c r="O31" s="14"/>
    </row>
    <row r="32" spans="1:15" s="1" customFormat="1" ht="18" customHeight="1">
      <c r="A32" s="14">
        <v>27</v>
      </c>
      <c r="B32" s="15">
        <v>3</v>
      </c>
      <c r="C32" s="16">
        <v>1902</v>
      </c>
      <c r="D32" s="17">
        <v>19</v>
      </c>
      <c r="E32" s="19" t="s">
        <v>26</v>
      </c>
      <c r="F32" s="15">
        <v>3</v>
      </c>
      <c r="G32" s="18">
        <v>120.97</v>
      </c>
      <c r="H32" s="18">
        <f t="shared" ref="H32:H34" si="13">G32-I32</f>
        <v>26.47</v>
      </c>
      <c r="I32" s="18">
        <v>94.5</v>
      </c>
      <c r="J32" s="18">
        <f t="shared" ref="J32:J44" si="14">L32/G32</f>
        <v>8596.4701992229475</v>
      </c>
      <c r="K32" s="49">
        <f t="shared" ref="K32:K44" si="15">L32/I32</f>
        <v>11004.391534391534</v>
      </c>
      <c r="L32" s="56">
        <v>1039915</v>
      </c>
      <c r="M32" s="49" t="s">
        <v>24</v>
      </c>
      <c r="N32" s="14" t="s">
        <v>25</v>
      </c>
      <c r="O32" s="14"/>
    </row>
    <row r="33" spans="1:15" s="1" customFormat="1" ht="18" customHeight="1">
      <c r="A33" s="14">
        <v>28</v>
      </c>
      <c r="B33" s="15">
        <v>3</v>
      </c>
      <c r="C33" s="16">
        <v>1903</v>
      </c>
      <c r="D33" s="17">
        <v>19</v>
      </c>
      <c r="E33" s="19" t="s">
        <v>27</v>
      </c>
      <c r="F33" s="15">
        <v>3</v>
      </c>
      <c r="G33" s="18">
        <v>71.7</v>
      </c>
      <c r="H33" s="18">
        <f t="shared" si="13"/>
        <v>15.690000000000005</v>
      </c>
      <c r="I33" s="18">
        <v>56.01</v>
      </c>
      <c r="J33" s="18">
        <f t="shared" si="14"/>
        <v>6383.0404463040441</v>
      </c>
      <c r="K33" s="49">
        <f t="shared" si="15"/>
        <v>8171.1123013747547</v>
      </c>
      <c r="L33" s="56">
        <v>457664</v>
      </c>
      <c r="M33" s="49" t="s">
        <v>24</v>
      </c>
      <c r="N33" s="14" t="s">
        <v>25</v>
      </c>
      <c r="O33" s="14"/>
    </row>
    <row r="34" spans="1:15" s="1" customFormat="1" ht="18" customHeight="1">
      <c r="A34" s="14">
        <v>29</v>
      </c>
      <c r="B34" s="15">
        <v>3</v>
      </c>
      <c r="C34" s="16">
        <v>1904</v>
      </c>
      <c r="D34" s="17">
        <v>19</v>
      </c>
      <c r="E34" s="19" t="s">
        <v>28</v>
      </c>
      <c r="F34" s="15">
        <v>3</v>
      </c>
      <c r="G34" s="18">
        <v>81.64</v>
      </c>
      <c r="H34" s="18">
        <f t="shared" si="13"/>
        <v>17.86</v>
      </c>
      <c r="I34" s="18">
        <v>63.78</v>
      </c>
      <c r="J34" s="18">
        <f t="shared" si="14"/>
        <v>6639.6496815286628</v>
      </c>
      <c r="K34" s="49">
        <f t="shared" si="15"/>
        <v>8498.9181561618061</v>
      </c>
      <c r="L34" s="56">
        <v>542061</v>
      </c>
      <c r="M34" s="49" t="s">
        <v>24</v>
      </c>
      <c r="N34" s="14" t="s">
        <v>25</v>
      </c>
      <c r="O34" s="14"/>
    </row>
    <row r="35" spans="1:15" s="1" customFormat="1" ht="18" customHeight="1">
      <c r="A35" s="14">
        <v>30</v>
      </c>
      <c r="B35" s="15">
        <v>3</v>
      </c>
      <c r="C35" s="16">
        <v>2001</v>
      </c>
      <c r="D35" s="17">
        <v>20</v>
      </c>
      <c r="E35" s="15" t="s">
        <v>23</v>
      </c>
      <c r="F35" s="15">
        <v>3</v>
      </c>
      <c r="G35" s="18">
        <v>114.1</v>
      </c>
      <c r="H35" s="18">
        <f t="shared" ref="H35:H44" si="16">G35-I35</f>
        <v>24.97</v>
      </c>
      <c r="I35" s="18">
        <v>89.13</v>
      </c>
      <c r="J35" s="18">
        <f t="shared" si="14"/>
        <v>8109.4127957931642</v>
      </c>
      <c r="K35" s="49">
        <f t="shared" si="15"/>
        <v>10381.285762369573</v>
      </c>
      <c r="L35" s="56">
        <v>925284</v>
      </c>
      <c r="M35" s="49" t="s">
        <v>24</v>
      </c>
      <c r="N35" s="14" t="s">
        <v>25</v>
      </c>
      <c r="O35" s="14"/>
    </row>
    <row r="36" spans="1:15" ht="18" customHeight="1">
      <c r="A36" s="14">
        <v>31</v>
      </c>
      <c r="B36" s="15">
        <v>3</v>
      </c>
      <c r="C36" s="16">
        <v>2002</v>
      </c>
      <c r="D36" s="17">
        <v>20</v>
      </c>
      <c r="E36" s="19" t="s">
        <v>26</v>
      </c>
      <c r="F36" s="15">
        <v>3</v>
      </c>
      <c r="G36" s="18">
        <v>120.97</v>
      </c>
      <c r="H36" s="18">
        <f t="shared" si="16"/>
        <v>26.47</v>
      </c>
      <c r="I36" s="18">
        <v>94.5</v>
      </c>
      <c r="J36" s="18">
        <f t="shared" si="14"/>
        <v>8537.6456972803171</v>
      </c>
      <c r="K36" s="49">
        <f t="shared" si="15"/>
        <v>10929.089947089948</v>
      </c>
      <c r="L36" s="56">
        <v>1032799</v>
      </c>
      <c r="M36" s="49" t="s">
        <v>24</v>
      </c>
      <c r="N36" s="14" t="s">
        <v>25</v>
      </c>
      <c r="O36" s="14"/>
    </row>
    <row r="37" spans="1:15" ht="18" customHeight="1">
      <c r="A37" s="14">
        <v>32</v>
      </c>
      <c r="B37" s="15">
        <v>3</v>
      </c>
      <c r="C37" s="16">
        <v>2003</v>
      </c>
      <c r="D37" s="17">
        <v>20</v>
      </c>
      <c r="E37" s="19" t="s">
        <v>27</v>
      </c>
      <c r="F37" s="15">
        <v>3</v>
      </c>
      <c r="G37" s="18">
        <v>71.7</v>
      </c>
      <c r="H37" s="18">
        <f t="shared" si="16"/>
        <v>15.690000000000005</v>
      </c>
      <c r="I37" s="18">
        <v>56.01</v>
      </c>
      <c r="J37" s="18">
        <f t="shared" si="14"/>
        <v>6340.5020920502093</v>
      </c>
      <c r="K37" s="49">
        <f t="shared" si="15"/>
        <v>8116.6577396893417</v>
      </c>
      <c r="L37" s="56">
        <v>454614</v>
      </c>
      <c r="M37" s="49" t="s">
        <v>24</v>
      </c>
      <c r="N37" s="14" t="s">
        <v>25</v>
      </c>
      <c r="O37" s="14"/>
    </row>
    <row r="38" spans="1:15" ht="18" customHeight="1">
      <c r="A38" s="14">
        <v>33</v>
      </c>
      <c r="B38" s="15">
        <v>3</v>
      </c>
      <c r="C38" s="16">
        <v>2004</v>
      </c>
      <c r="D38" s="17">
        <v>20</v>
      </c>
      <c r="E38" s="19" t="s">
        <v>28</v>
      </c>
      <c r="F38" s="15">
        <v>3</v>
      </c>
      <c r="G38" s="18">
        <v>81.64</v>
      </c>
      <c r="H38" s="18">
        <f t="shared" si="16"/>
        <v>17.86</v>
      </c>
      <c r="I38" s="18">
        <v>63.78</v>
      </c>
      <c r="J38" s="18">
        <f t="shared" si="14"/>
        <v>6596.080352768251</v>
      </c>
      <c r="K38" s="49">
        <f t="shared" si="15"/>
        <v>8443.1483223581054</v>
      </c>
      <c r="L38" s="56">
        <v>538504</v>
      </c>
      <c r="M38" s="49" t="s">
        <v>24</v>
      </c>
      <c r="N38" s="14" t="s">
        <v>25</v>
      </c>
      <c r="O38" s="14"/>
    </row>
    <row r="39" spans="1:15" ht="18" customHeight="1">
      <c r="A39" s="14">
        <v>34</v>
      </c>
      <c r="B39" s="15">
        <v>3</v>
      </c>
      <c r="C39" s="16">
        <v>2101</v>
      </c>
      <c r="D39" s="17">
        <v>20.3571428571429</v>
      </c>
      <c r="E39" s="15" t="s">
        <v>23</v>
      </c>
      <c r="F39" s="15">
        <v>3</v>
      </c>
      <c r="G39" s="18">
        <v>114.1</v>
      </c>
      <c r="H39" s="18">
        <f t="shared" si="16"/>
        <v>24.97</v>
      </c>
      <c r="I39" s="18">
        <v>89.13</v>
      </c>
      <c r="J39" s="18">
        <f t="shared" si="14"/>
        <v>8050.5872042068368</v>
      </c>
      <c r="K39" s="49">
        <f t="shared" si="15"/>
        <v>10305.980029170874</v>
      </c>
      <c r="L39" s="56">
        <v>918572</v>
      </c>
      <c r="M39" s="49" t="s">
        <v>24</v>
      </c>
      <c r="N39" s="14" t="s">
        <v>25</v>
      </c>
      <c r="O39" s="14"/>
    </row>
    <row r="40" spans="1:15" ht="18" customHeight="1">
      <c r="A40" s="14">
        <v>35</v>
      </c>
      <c r="B40" s="15">
        <v>3</v>
      </c>
      <c r="C40" s="16">
        <v>2102</v>
      </c>
      <c r="D40" s="17">
        <v>20.547619047619001</v>
      </c>
      <c r="E40" s="19" t="s">
        <v>26</v>
      </c>
      <c r="F40" s="15">
        <v>3</v>
      </c>
      <c r="G40" s="18">
        <v>120.97</v>
      </c>
      <c r="H40" s="18">
        <f t="shared" si="16"/>
        <v>26.47</v>
      </c>
      <c r="I40" s="18">
        <v>94.5</v>
      </c>
      <c r="J40" s="18">
        <f t="shared" si="14"/>
        <v>8478.8294618500458</v>
      </c>
      <c r="K40" s="49">
        <f t="shared" si="15"/>
        <v>10853.798941798941</v>
      </c>
      <c r="L40" s="56">
        <v>1025684</v>
      </c>
      <c r="M40" s="49" t="s">
        <v>24</v>
      </c>
      <c r="N40" s="14" t="s">
        <v>25</v>
      </c>
      <c r="O40" s="14"/>
    </row>
    <row r="41" spans="1:15" ht="18" customHeight="1">
      <c r="A41" s="14">
        <v>36</v>
      </c>
      <c r="B41" s="15">
        <v>3</v>
      </c>
      <c r="C41" s="16">
        <v>2103</v>
      </c>
      <c r="D41" s="17">
        <v>20.738095238095202</v>
      </c>
      <c r="E41" s="19" t="s">
        <v>27</v>
      </c>
      <c r="F41" s="15">
        <v>3</v>
      </c>
      <c r="G41" s="18">
        <v>71.7</v>
      </c>
      <c r="H41" s="18">
        <f t="shared" si="16"/>
        <v>15.690000000000005</v>
      </c>
      <c r="I41" s="18">
        <v>56.01</v>
      </c>
      <c r="J41" s="18">
        <f t="shared" si="14"/>
        <v>6297.9776847977682</v>
      </c>
      <c r="K41" s="49">
        <f t="shared" si="15"/>
        <v>8062.2210319585793</v>
      </c>
      <c r="L41" s="56">
        <v>451565</v>
      </c>
      <c r="M41" s="49" t="s">
        <v>24</v>
      </c>
      <c r="N41" s="14" t="s">
        <v>25</v>
      </c>
      <c r="O41" s="14"/>
    </row>
    <row r="42" spans="1:15" ht="18" customHeight="1">
      <c r="A42" s="14">
        <v>37</v>
      </c>
      <c r="B42" s="15">
        <v>3</v>
      </c>
      <c r="C42" s="16">
        <v>2104</v>
      </c>
      <c r="D42" s="17">
        <v>20.928571428571399</v>
      </c>
      <c r="E42" s="19" t="s">
        <v>28</v>
      </c>
      <c r="F42" s="15">
        <v>3</v>
      </c>
      <c r="G42" s="18">
        <v>81.64</v>
      </c>
      <c r="H42" s="18">
        <f t="shared" si="16"/>
        <v>17.86</v>
      </c>
      <c r="I42" s="18">
        <v>63.78</v>
      </c>
      <c r="J42" s="18">
        <f t="shared" si="14"/>
        <v>8845.8843704066639</v>
      </c>
      <c r="K42" s="49">
        <f t="shared" si="15"/>
        <v>11322.953904045155</v>
      </c>
      <c r="L42" s="56">
        <v>722178</v>
      </c>
      <c r="M42" s="49" t="s">
        <v>24</v>
      </c>
      <c r="N42" s="14" t="s">
        <v>25</v>
      </c>
      <c r="O42" s="14"/>
    </row>
    <row r="43" spans="1:15" ht="18" customHeight="1">
      <c r="A43" s="14">
        <v>38</v>
      </c>
      <c r="B43" s="15">
        <v>3</v>
      </c>
      <c r="C43" s="16">
        <v>2203</v>
      </c>
      <c r="D43" s="17">
        <v>22</v>
      </c>
      <c r="E43" s="19" t="s">
        <v>27</v>
      </c>
      <c r="F43" s="15">
        <v>3</v>
      </c>
      <c r="G43" s="18">
        <v>71.7</v>
      </c>
      <c r="H43" s="18">
        <f t="shared" si="16"/>
        <v>15.690000000000005</v>
      </c>
      <c r="I43" s="18">
        <v>56.01</v>
      </c>
      <c r="J43" s="18">
        <f t="shared" si="14"/>
        <v>8675.2998605299854</v>
      </c>
      <c r="K43" s="49">
        <f t="shared" si="15"/>
        <v>11105.499018032495</v>
      </c>
      <c r="L43" s="56">
        <v>622019</v>
      </c>
      <c r="M43" s="49" t="s">
        <v>24</v>
      </c>
      <c r="N43" s="14" t="s">
        <v>25</v>
      </c>
      <c r="O43" s="14"/>
    </row>
    <row r="44" spans="1:15" ht="18" customHeight="1">
      <c r="A44" s="14">
        <v>39</v>
      </c>
      <c r="B44" s="15">
        <v>3</v>
      </c>
      <c r="C44" s="16">
        <v>2204</v>
      </c>
      <c r="D44" s="17">
        <v>22</v>
      </c>
      <c r="E44" s="19" t="s">
        <v>28</v>
      </c>
      <c r="F44" s="15">
        <v>3</v>
      </c>
      <c r="G44" s="18">
        <v>81.64</v>
      </c>
      <c r="H44" s="18">
        <f t="shared" si="16"/>
        <v>17.86</v>
      </c>
      <c r="I44" s="18">
        <v>63.78</v>
      </c>
      <c r="J44" s="18">
        <f t="shared" si="14"/>
        <v>6935.9872611464971</v>
      </c>
      <c r="K44" s="49">
        <f t="shared" si="15"/>
        <v>8878.2376920664792</v>
      </c>
      <c r="L44" s="56">
        <v>566254</v>
      </c>
      <c r="M44" s="49" t="s">
        <v>24</v>
      </c>
      <c r="N44" s="14" t="s">
        <v>25</v>
      </c>
      <c r="O44" s="14"/>
    </row>
    <row r="45" spans="1:15" ht="18" customHeight="1">
      <c r="A45" s="14">
        <v>40</v>
      </c>
      <c r="B45" s="15">
        <v>3</v>
      </c>
      <c r="C45" s="16">
        <v>2301</v>
      </c>
      <c r="D45" s="17">
        <v>23</v>
      </c>
      <c r="E45" s="15" t="s">
        <v>23</v>
      </c>
      <c r="F45" s="15">
        <v>3</v>
      </c>
      <c r="G45" s="18">
        <v>114.1</v>
      </c>
      <c r="H45" s="18">
        <f t="shared" ref="H45:H47" si="17">G45-I45</f>
        <v>24.97</v>
      </c>
      <c r="I45" s="18">
        <v>89.13</v>
      </c>
      <c r="J45" s="18">
        <f t="shared" ref="J45:J47" si="18">L45/G45</f>
        <v>7980</v>
      </c>
      <c r="K45" s="49">
        <f t="shared" ref="K45:K47" si="19">L45/I45</f>
        <v>10215.617637159206</v>
      </c>
      <c r="L45" s="56">
        <v>910518</v>
      </c>
      <c r="M45" s="49" t="s">
        <v>24</v>
      </c>
      <c r="N45" s="14" t="s">
        <v>25</v>
      </c>
      <c r="O45" s="14"/>
    </row>
    <row r="46" spans="1:15" ht="18" customHeight="1">
      <c r="A46" s="14">
        <v>41</v>
      </c>
      <c r="B46" s="15">
        <v>3</v>
      </c>
      <c r="C46" s="16">
        <v>2303</v>
      </c>
      <c r="D46" s="17">
        <v>23</v>
      </c>
      <c r="E46" s="19" t="s">
        <v>27</v>
      </c>
      <c r="F46" s="15">
        <v>3</v>
      </c>
      <c r="G46" s="18">
        <v>71.7</v>
      </c>
      <c r="H46" s="18">
        <f t="shared" si="17"/>
        <v>15.690000000000005</v>
      </c>
      <c r="I46" s="18">
        <v>56.01</v>
      </c>
      <c r="J46" s="18">
        <f t="shared" si="18"/>
        <v>7415.4393305439326</v>
      </c>
      <c r="K46" s="49">
        <f t="shared" si="19"/>
        <v>9492.7155865024106</v>
      </c>
      <c r="L46" s="56">
        <v>531687</v>
      </c>
      <c r="M46" s="49" t="s">
        <v>24</v>
      </c>
      <c r="N46" s="14" t="s">
        <v>25</v>
      </c>
      <c r="O46" s="14"/>
    </row>
    <row r="47" spans="1:15" ht="18" customHeight="1">
      <c r="A47" s="14">
        <v>42</v>
      </c>
      <c r="B47" s="15">
        <v>3</v>
      </c>
      <c r="C47" s="16">
        <v>2304</v>
      </c>
      <c r="D47" s="17">
        <v>23</v>
      </c>
      <c r="E47" s="19" t="s">
        <v>28</v>
      </c>
      <c r="F47" s="15">
        <v>3</v>
      </c>
      <c r="G47" s="18">
        <v>81.64</v>
      </c>
      <c r="H47" s="18">
        <f t="shared" si="17"/>
        <v>17.86</v>
      </c>
      <c r="I47" s="18">
        <v>63.78</v>
      </c>
      <c r="J47" s="18">
        <f t="shared" si="18"/>
        <v>7154.9730524252818</v>
      </c>
      <c r="K47" s="49">
        <f t="shared" si="19"/>
        <v>9158.5449984321094</v>
      </c>
      <c r="L47" s="56">
        <v>584132</v>
      </c>
      <c r="M47" s="49" t="s">
        <v>24</v>
      </c>
      <c r="N47" s="14" t="s">
        <v>25</v>
      </c>
      <c r="O47" s="14"/>
    </row>
    <row r="48" spans="1:15" ht="18" customHeight="1">
      <c r="A48" s="14">
        <v>43</v>
      </c>
      <c r="B48" s="15">
        <v>3</v>
      </c>
      <c r="C48" s="16">
        <v>2403</v>
      </c>
      <c r="D48" s="17">
        <v>24</v>
      </c>
      <c r="E48" s="19" t="s">
        <v>27</v>
      </c>
      <c r="F48" s="15">
        <v>3</v>
      </c>
      <c r="G48" s="18">
        <v>71.7</v>
      </c>
      <c r="H48" s="18">
        <f t="shared" ref="H48" si="20">G48-I48</f>
        <v>15.690000000000005</v>
      </c>
      <c r="I48" s="18">
        <v>56.01</v>
      </c>
      <c r="J48" s="18">
        <f t="shared" ref="J48" si="21">L48/G48</f>
        <v>6971.1576011157595</v>
      </c>
      <c r="K48" s="49">
        <f t="shared" ref="K48" si="22">L48/I48</f>
        <v>8923.977861096233</v>
      </c>
      <c r="L48" s="56">
        <v>499832</v>
      </c>
      <c r="M48" s="49" t="s">
        <v>24</v>
      </c>
      <c r="N48" s="14" t="s">
        <v>25</v>
      </c>
      <c r="O48" s="14"/>
    </row>
    <row r="49" spans="1:15" ht="18" customHeight="1">
      <c r="A49" s="14">
        <v>44</v>
      </c>
      <c r="B49" s="15">
        <v>3</v>
      </c>
      <c r="C49" s="16">
        <v>2501</v>
      </c>
      <c r="D49" s="17">
        <v>25</v>
      </c>
      <c r="E49" s="15" t="s">
        <v>23</v>
      </c>
      <c r="F49" s="15">
        <v>3</v>
      </c>
      <c r="G49" s="18">
        <v>114.1</v>
      </c>
      <c r="H49" s="18">
        <f t="shared" ref="H49:H54" si="23">G49-I49</f>
        <v>24.97</v>
      </c>
      <c r="I49" s="18">
        <v>89.13</v>
      </c>
      <c r="J49" s="18">
        <f t="shared" ref="J49:J54" si="24">L49/G49</f>
        <v>7921.1744084136726</v>
      </c>
      <c r="K49" s="49">
        <f t="shared" ref="K49:K54" si="25">L49/I49</f>
        <v>10140.311903960508</v>
      </c>
      <c r="L49" s="56">
        <v>903806</v>
      </c>
      <c r="M49" s="49" t="s">
        <v>24</v>
      </c>
      <c r="N49" s="14" t="s">
        <v>25</v>
      </c>
      <c r="O49" s="14"/>
    </row>
    <row r="50" spans="1:15" ht="18" customHeight="1">
      <c r="A50" s="14">
        <v>45</v>
      </c>
      <c r="B50" s="15">
        <v>3</v>
      </c>
      <c r="C50" s="16">
        <v>2503</v>
      </c>
      <c r="D50" s="17">
        <v>25</v>
      </c>
      <c r="E50" s="19" t="s">
        <v>27</v>
      </c>
      <c r="F50" s="15">
        <v>3</v>
      </c>
      <c r="G50" s="18">
        <v>71.7</v>
      </c>
      <c r="H50" s="18">
        <f t="shared" si="23"/>
        <v>15.690000000000005</v>
      </c>
      <c r="I50" s="18">
        <v>56.01</v>
      </c>
      <c r="J50" s="18">
        <f t="shared" si="24"/>
        <v>8581.1854951185487</v>
      </c>
      <c r="K50" s="49">
        <f t="shared" si="25"/>
        <v>10985.020532047849</v>
      </c>
      <c r="L50" s="56">
        <v>615271</v>
      </c>
      <c r="M50" s="49" t="s">
        <v>24</v>
      </c>
      <c r="N50" s="14" t="s">
        <v>25</v>
      </c>
      <c r="O50" s="14"/>
    </row>
    <row r="51" spans="1:15" ht="18" customHeight="1">
      <c r="A51" s="14">
        <v>46</v>
      </c>
      <c r="B51" s="15">
        <v>3</v>
      </c>
      <c r="C51" s="16">
        <v>2504</v>
      </c>
      <c r="D51" s="17">
        <v>25</v>
      </c>
      <c r="E51" s="19" t="s">
        <v>28</v>
      </c>
      <c r="F51" s="15">
        <v>3</v>
      </c>
      <c r="G51" s="18">
        <v>81.64</v>
      </c>
      <c r="H51" s="18">
        <f t="shared" si="23"/>
        <v>17.86</v>
      </c>
      <c r="I51" s="18">
        <v>63.78</v>
      </c>
      <c r="J51" s="18">
        <f t="shared" si="24"/>
        <v>6861.9059284664381</v>
      </c>
      <c r="K51" s="49">
        <f t="shared" si="25"/>
        <v>8783.4117278143622</v>
      </c>
      <c r="L51" s="56">
        <v>560206</v>
      </c>
      <c r="M51" s="49" t="s">
        <v>24</v>
      </c>
      <c r="N51" s="14" t="s">
        <v>25</v>
      </c>
      <c r="O51" s="14"/>
    </row>
    <row r="52" spans="1:15" ht="18" customHeight="1">
      <c r="A52" s="14">
        <v>47</v>
      </c>
      <c r="B52" s="15">
        <v>3</v>
      </c>
      <c r="C52" s="16">
        <v>2601</v>
      </c>
      <c r="D52" s="17">
        <v>26</v>
      </c>
      <c r="E52" s="15" t="s">
        <v>23</v>
      </c>
      <c r="F52" s="15">
        <v>3</v>
      </c>
      <c r="G52" s="18">
        <v>114.1</v>
      </c>
      <c r="H52" s="18">
        <f t="shared" si="23"/>
        <v>24.97</v>
      </c>
      <c r="I52" s="18">
        <v>89.13</v>
      </c>
      <c r="J52" s="18">
        <f t="shared" si="24"/>
        <v>7874.1104294478528</v>
      </c>
      <c r="K52" s="49">
        <f t="shared" si="25"/>
        <v>10080.062829574779</v>
      </c>
      <c r="L52" s="56">
        <v>898436</v>
      </c>
      <c r="M52" s="49" t="s">
        <v>24</v>
      </c>
      <c r="N52" s="14" t="s">
        <v>25</v>
      </c>
      <c r="O52" s="14"/>
    </row>
    <row r="53" spans="1:15" ht="18" customHeight="1">
      <c r="A53" s="14">
        <v>48</v>
      </c>
      <c r="B53" s="15">
        <v>3</v>
      </c>
      <c r="C53" s="16">
        <v>2603</v>
      </c>
      <c r="D53" s="17">
        <v>26</v>
      </c>
      <c r="E53" s="19" t="s">
        <v>27</v>
      </c>
      <c r="F53" s="15">
        <v>3</v>
      </c>
      <c r="G53" s="18">
        <v>71.7</v>
      </c>
      <c r="H53" s="18">
        <f t="shared" si="23"/>
        <v>15.690000000000005</v>
      </c>
      <c r="I53" s="18">
        <v>56.01</v>
      </c>
      <c r="J53" s="18">
        <f t="shared" si="24"/>
        <v>8534.1143654114367</v>
      </c>
      <c r="K53" s="49">
        <f t="shared" si="25"/>
        <v>10924.763435100875</v>
      </c>
      <c r="L53" s="56">
        <v>611896</v>
      </c>
      <c r="M53" s="49" t="s">
        <v>24</v>
      </c>
      <c r="N53" s="14" t="s">
        <v>25</v>
      </c>
      <c r="O53" s="14"/>
    </row>
    <row r="54" spans="1:15" ht="18" customHeight="1">
      <c r="A54" s="14">
        <v>49</v>
      </c>
      <c r="B54" s="15">
        <v>3</v>
      </c>
      <c r="C54" s="16">
        <v>2604</v>
      </c>
      <c r="D54" s="17">
        <v>26</v>
      </c>
      <c r="E54" s="19" t="s">
        <v>28</v>
      </c>
      <c r="F54" s="15">
        <v>3</v>
      </c>
      <c r="G54" s="18">
        <v>81.64</v>
      </c>
      <c r="H54" s="18">
        <f t="shared" si="23"/>
        <v>17.86</v>
      </c>
      <c r="I54" s="18">
        <v>63.78</v>
      </c>
      <c r="J54" s="18">
        <f t="shared" si="24"/>
        <v>8669.4145026947572</v>
      </c>
      <c r="K54" s="49">
        <f t="shared" si="25"/>
        <v>11097.068046409533</v>
      </c>
      <c r="L54" s="56">
        <v>707771</v>
      </c>
      <c r="M54" s="49" t="s">
        <v>24</v>
      </c>
      <c r="N54" s="14" t="s">
        <v>25</v>
      </c>
      <c r="O54" s="14"/>
    </row>
    <row r="55" spans="1:15" ht="18" customHeight="1">
      <c r="A55" s="14">
        <v>50</v>
      </c>
      <c r="B55" s="15">
        <v>3</v>
      </c>
      <c r="C55" s="16">
        <v>2701</v>
      </c>
      <c r="D55" s="17">
        <v>27</v>
      </c>
      <c r="E55" s="15" t="s">
        <v>23</v>
      </c>
      <c r="F55" s="15">
        <v>3</v>
      </c>
      <c r="G55" s="18">
        <v>114.1</v>
      </c>
      <c r="H55" s="18">
        <f t="shared" ref="H55:H57" si="26">G55-I55</f>
        <v>24.97</v>
      </c>
      <c r="I55" s="18">
        <v>89.13</v>
      </c>
      <c r="J55" s="18">
        <f t="shared" ref="J55:J57" si="27">L55/G55</f>
        <v>7815.2936021034184</v>
      </c>
      <c r="K55" s="49">
        <f t="shared" ref="K55:K57" si="28">L55/I55</f>
        <v>10004.768315943005</v>
      </c>
      <c r="L55" s="56">
        <v>891725</v>
      </c>
      <c r="M55" s="49" t="s">
        <v>24</v>
      </c>
      <c r="N55" s="14" t="s">
        <v>25</v>
      </c>
      <c r="O55" s="14"/>
    </row>
    <row r="56" spans="1:15" ht="18" customHeight="1">
      <c r="A56" s="14">
        <v>51</v>
      </c>
      <c r="B56" s="15">
        <v>3</v>
      </c>
      <c r="C56" s="16">
        <v>2703</v>
      </c>
      <c r="D56" s="17">
        <v>27</v>
      </c>
      <c r="E56" s="19" t="s">
        <v>27</v>
      </c>
      <c r="F56" s="15">
        <v>3</v>
      </c>
      <c r="G56" s="18">
        <v>71.7</v>
      </c>
      <c r="H56" s="18">
        <f t="shared" si="26"/>
        <v>15.690000000000005</v>
      </c>
      <c r="I56" s="18">
        <v>56.01</v>
      </c>
      <c r="J56" s="18">
        <f t="shared" si="27"/>
        <v>7274.0725244072519</v>
      </c>
      <c r="K56" s="49">
        <f t="shared" si="28"/>
        <v>9311.7479021603285</v>
      </c>
      <c r="L56" s="56">
        <v>521551</v>
      </c>
      <c r="M56" s="49" t="s">
        <v>24</v>
      </c>
      <c r="N56" s="14" t="s">
        <v>25</v>
      </c>
      <c r="O56" s="14"/>
    </row>
    <row r="57" spans="1:15" ht="18" customHeight="1">
      <c r="A57" s="14">
        <v>52</v>
      </c>
      <c r="B57" s="15">
        <v>3</v>
      </c>
      <c r="C57" s="16">
        <v>2704</v>
      </c>
      <c r="D57" s="17">
        <v>27</v>
      </c>
      <c r="E57" s="19" t="s">
        <v>28</v>
      </c>
      <c r="F57" s="15">
        <v>3</v>
      </c>
      <c r="G57" s="18">
        <v>81.64</v>
      </c>
      <c r="H57" s="18">
        <f t="shared" si="26"/>
        <v>17.86</v>
      </c>
      <c r="I57" s="18">
        <v>63.78</v>
      </c>
      <c r="J57" s="18">
        <f t="shared" si="27"/>
        <v>7020.6761391474765</v>
      </c>
      <c r="K57" s="49">
        <f t="shared" si="28"/>
        <v>8986.6415804327371</v>
      </c>
      <c r="L57" s="56">
        <v>573168</v>
      </c>
      <c r="M57" s="49" t="s">
        <v>24</v>
      </c>
      <c r="N57" s="14" t="s">
        <v>25</v>
      </c>
      <c r="O57" s="14"/>
    </row>
    <row r="58" spans="1:15" ht="18" customHeight="1">
      <c r="A58" s="14">
        <v>53</v>
      </c>
      <c r="B58" s="15">
        <v>3</v>
      </c>
      <c r="C58" s="16">
        <v>2801</v>
      </c>
      <c r="D58" s="17">
        <v>28</v>
      </c>
      <c r="E58" s="15" t="s">
        <v>23</v>
      </c>
      <c r="F58" s="15">
        <v>3</v>
      </c>
      <c r="G58" s="18">
        <v>114.1</v>
      </c>
      <c r="H58" s="18">
        <f t="shared" ref="H58:H59" si="29">G58-I58</f>
        <v>24.97</v>
      </c>
      <c r="I58" s="18">
        <v>89.13</v>
      </c>
      <c r="J58" s="18">
        <f t="shared" ref="J58:J59" si="30">L58/G58</f>
        <v>6869.5705521472401</v>
      </c>
      <c r="K58" s="49">
        <f t="shared" ref="K58:K59" si="31">L58/I58</f>
        <v>8794.0985077976002</v>
      </c>
      <c r="L58" s="56">
        <v>783818</v>
      </c>
      <c r="M58" s="49" t="s">
        <v>24</v>
      </c>
      <c r="N58" s="14" t="s">
        <v>25</v>
      </c>
      <c r="O58" s="14"/>
    </row>
    <row r="59" spans="1:15" ht="18" customHeight="1">
      <c r="A59" s="14">
        <v>54</v>
      </c>
      <c r="B59" s="15">
        <v>3</v>
      </c>
      <c r="C59" s="16">
        <v>2803</v>
      </c>
      <c r="D59" s="17">
        <v>28</v>
      </c>
      <c r="E59" s="19" t="s">
        <v>27</v>
      </c>
      <c r="F59" s="15">
        <v>3</v>
      </c>
      <c r="G59" s="18">
        <v>71.7</v>
      </c>
      <c r="H59" s="18">
        <f t="shared" si="29"/>
        <v>15.690000000000005</v>
      </c>
      <c r="I59" s="18">
        <v>56.01</v>
      </c>
      <c r="J59" s="18">
        <f t="shared" si="30"/>
        <v>7243.7796373779638</v>
      </c>
      <c r="K59" s="49">
        <f t="shared" si="31"/>
        <v>9272.9691126584548</v>
      </c>
      <c r="L59" s="56">
        <v>519379</v>
      </c>
      <c r="M59" s="49" t="s">
        <v>24</v>
      </c>
      <c r="N59" s="14" t="s">
        <v>25</v>
      </c>
      <c r="O59" s="14"/>
    </row>
    <row r="60" spans="1:15" ht="18" customHeight="1">
      <c r="A60" s="14">
        <v>55</v>
      </c>
      <c r="B60" s="15">
        <v>3</v>
      </c>
      <c r="C60" s="16">
        <v>2901</v>
      </c>
      <c r="D60" s="17">
        <v>29</v>
      </c>
      <c r="E60" s="15" t="s">
        <v>23</v>
      </c>
      <c r="F60" s="15">
        <v>3</v>
      </c>
      <c r="G60" s="18">
        <v>114.1</v>
      </c>
      <c r="H60" s="18">
        <f t="shared" ref="H60:H61" si="32">G60-I60</f>
        <v>24.97</v>
      </c>
      <c r="I60" s="18">
        <v>89.13</v>
      </c>
      <c r="J60" s="18">
        <f t="shared" ref="J60:J61" si="33">L60/G60</f>
        <v>6609.877300613497</v>
      </c>
      <c r="K60" s="49">
        <f t="shared" ref="K60:K61" si="34">L60/I60</f>
        <v>8461.6515202513183</v>
      </c>
      <c r="L60" s="56">
        <v>754187</v>
      </c>
      <c r="M60" s="49" t="s">
        <v>24</v>
      </c>
      <c r="N60" s="14" t="s">
        <v>25</v>
      </c>
      <c r="O60" s="14"/>
    </row>
    <row r="61" spans="1:15" ht="18" customHeight="1">
      <c r="A61" s="14">
        <v>56</v>
      </c>
      <c r="B61" s="15">
        <v>3</v>
      </c>
      <c r="C61" s="16">
        <v>2902</v>
      </c>
      <c r="D61" s="17">
        <v>29</v>
      </c>
      <c r="E61" s="19" t="s">
        <v>26</v>
      </c>
      <c r="F61" s="15">
        <v>3</v>
      </c>
      <c r="G61" s="18">
        <v>120.97</v>
      </c>
      <c r="H61" s="18">
        <f t="shared" si="32"/>
        <v>26.47</v>
      </c>
      <c r="I61" s="18">
        <v>94.5</v>
      </c>
      <c r="J61" s="18">
        <f t="shared" si="33"/>
        <v>7914.1192031082091</v>
      </c>
      <c r="K61" s="49">
        <f t="shared" si="34"/>
        <v>10130.910052910052</v>
      </c>
      <c r="L61" s="56">
        <v>957371</v>
      </c>
      <c r="M61" s="49" t="s">
        <v>24</v>
      </c>
      <c r="N61" s="14" t="s">
        <v>25</v>
      </c>
      <c r="O61" s="14"/>
    </row>
    <row r="62" spans="1:15" ht="25.5" customHeight="1">
      <c r="A62" s="14">
        <v>57</v>
      </c>
      <c r="B62" s="15">
        <v>3</v>
      </c>
      <c r="C62" s="16">
        <v>3001</v>
      </c>
      <c r="D62" s="17">
        <v>30</v>
      </c>
      <c r="E62" s="15" t="s">
        <v>23</v>
      </c>
      <c r="F62" s="15">
        <v>3</v>
      </c>
      <c r="G62" s="18">
        <v>114.1</v>
      </c>
      <c r="H62" s="18">
        <f t="shared" ref="H62:H65" si="35">G62-I62</f>
        <v>24.97</v>
      </c>
      <c r="I62" s="18">
        <v>89.13</v>
      </c>
      <c r="J62" s="18">
        <f t="shared" ref="J62:J65" si="36">L62/G62</f>
        <v>10485.880806310255</v>
      </c>
      <c r="K62" s="49">
        <f t="shared" ref="K62:K65" si="37">L62/I62</f>
        <v>13423.527431841132</v>
      </c>
      <c r="L62" s="56">
        <v>1196439</v>
      </c>
      <c r="M62" s="49" t="s">
        <v>24</v>
      </c>
      <c r="N62" s="14" t="s">
        <v>25</v>
      </c>
      <c r="O62" s="24" t="s">
        <v>30</v>
      </c>
    </row>
    <row r="63" spans="1:15" ht="25.5" customHeight="1">
      <c r="A63" s="14">
        <v>58</v>
      </c>
      <c r="B63" s="15">
        <v>3</v>
      </c>
      <c r="C63" s="16">
        <v>3002</v>
      </c>
      <c r="D63" s="17">
        <v>30</v>
      </c>
      <c r="E63" s="19" t="s">
        <v>26</v>
      </c>
      <c r="F63" s="15">
        <v>3</v>
      </c>
      <c r="G63" s="18">
        <v>120.97</v>
      </c>
      <c r="H63" s="18">
        <f t="shared" si="35"/>
        <v>26.47</v>
      </c>
      <c r="I63" s="18">
        <v>94.5</v>
      </c>
      <c r="J63" s="18">
        <f t="shared" si="36"/>
        <v>10984.706952136894</v>
      </c>
      <c r="K63" s="49">
        <f t="shared" si="37"/>
        <v>14061.587301587302</v>
      </c>
      <c r="L63" s="56">
        <v>1328820</v>
      </c>
      <c r="M63" s="49" t="s">
        <v>24</v>
      </c>
      <c r="N63" s="14" t="s">
        <v>25</v>
      </c>
      <c r="O63" s="24" t="s">
        <v>31</v>
      </c>
    </row>
    <row r="64" spans="1:15" ht="25.5" customHeight="1">
      <c r="A64" s="14">
        <v>59</v>
      </c>
      <c r="B64" s="15">
        <v>3</v>
      </c>
      <c r="C64" s="16">
        <v>3003</v>
      </c>
      <c r="D64" s="17">
        <v>30</v>
      </c>
      <c r="E64" s="19" t="s">
        <v>27</v>
      </c>
      <c r="F64" s="15">
        <v>3</v>
      </c>
      <c r="G64" s="18">
        <v>71.7</v>
      </c>
      <c r="H64" s="18">
        <f t="shared" si="35"/>
        <v>15.690000000000005</v>
      </c>
      <c r="I64" s="18">
        <v>56.01</v>
      </c>
      <c r="J64" s="18">
        <f t="shared" si="36"/>
        <v>9910.5857740585761</v>
      </c>
      <c r="K64" s="49">
        <f t="shared" si="37"/>
        <v>12686.823781467596</v>
      </c>
      <c r="L64" s="56">
        <v>710589</v>
      </c>
      <c r="M64" s="49" t="s">
        <v>24</v>
      </c>
      <c r="N64" s="14" t="s">
        <v>25</v>
      </c>
      <c r="O64" s="24" t="s">
        <v>32</v>
      </c>
    </row>
    <row r="65" spans="1:15" ht="25.5" customHeight="1">
      <c r="A65" s="14">
        <v>60</v>
      </c>
      <c r="B65" s="15">
        <v>3</v>
      </c>
      <c r="C65" s="16">
        <v>3004</v>
      </c>
      <c r="D65" s="17">
        <v>30</v>
      </c>
      <c r="E65" s="19" t="s">
        <v>28</v>
      </c>
      <c r="F65" s="15">
        <v>3</v>
      </c>
      <c r="G65" s="18">
        <v>81.64</v>
      </c>
      <c r="H65" s="18">
        <f t="shared" si="35"/>
        <v>17.86</v>
      </c>
      <c r="I65" s="18">
        <v>63.78</v>
      </c>
      <c r="J65" s="18">
        <f t="shared" si="36"/>
        <v>10975.30622243998</v>
      </c>
      <c r="K65" s="49">
        <f t="shared" si="37"/>
        <v>14048.667293822515</v>
      </c>
      <c r="L65" s="56">
        <v>896024</v>
      </c>
      <c r="M65" s="49" t="s">
        <v>24</v>
      </c>
      <c r="N65" s="14" t="s">
        <v>25</v>
      </c>
      <c r="O65" s="24" t="s">
        <v>33</v>
      </c>
    </row>
    <row r="66" spans="1:15" ht="27" customHeight="1">
      <c r="A66" s="70" t="s">
        <v>34</v>
      </c>
      <c r="B66" s="71"/>
      <c r="C66" s="71"/>
      <c r="D66" s="71"/>
      <c r="E66" s="71"/>
      <c r="F66" s="72"/>
      <c r="G66" s="51">
        <f>SUM(G6:G65)</f>
        <v>5622.2</v>
      </c>
      <c r="H66" s="57">
        <f>SUM(H6:H65)</f>
        <v>1230.2300000000007</v>
      </c>
      <c r="I66" s="51">
        <f>SUM(I6:I65)</f>
        <v>4391.9700000000048</v>
      </c>
      <c r="J66" s="51">
        <f>ROUND(+L66/G66,2)</f>
        <v>7706.16</v>
      </c>
      <c r="K66" s="51">
        <f>ROUND(+L66/I66,2)</f>
        <v>9864.73</v>
      </c>
      <c r="L66" s="51">
        <f>SUM(L6:L65)</f>
        <v>43325586</v>
      </c>
      <c r="M66" s="49" t="s">
        <v>24</v>
      </c>
      <c r="N66" s="14"/>
      <c r="O66" s="54"/>
    </row>
    <row r="67" spans="1:15" ht="45" customHeight="1">
      <c r="A67" s="61" t="str">
        <f>"本栋销售住宅共"&amp;COUNTA(D6:D65)&amp;"套，销售住宅总建筑面积："&amp;G66&amp;"㎡，套内面积："&amp;I66&amp;"㎡，分摊面积："&amp;H66&amp;"㎡，销售均价："&amp;J66&amp;"元/㎡（建筑面积）、"&amp;K66&amp;"元/㎡（套内建筑面积）。"</f>
        <v>本栋销售住宅共60套，销售住宅总建筑面积：5622.2㎡，套内面积：4391.97㎡，分摊面积：1230.23㎡，销售均价：7706.16元/㎡（建筑面积）、9864.73元/㎡（套内建筑面积）。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</row>
    <row r="68" spans="1:15" ht="76.599999999999994" customHeight="1">
      <c r="A68" s="64" t="s">
        <v>35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21.75" customHeight="1">
      <c r="A69" s="58" t="s">
        <v>36</v>
      </c>
      <c r="B69" s="58"/>
      <c r="C69" s="58"/>
      <c r="D69" s="58"/>
      <c r="E69" s="58"/>
      <c r="F69" s="52"/>
      <c r="G69" s="53"/>
      <c r="H69" s="52"/>
      <c r="I69" s="52"/>
      <c r="J69" s="52"/>
      <c r="K69" s="65" t="s">
        <v>37</v>
      </c>
      <c r="L69" s="65"/>
      <c r="M69" s="52"/>
      <c r="N69" s="55"/>
      <c r="O69" s="55"/>
    </row>
    <row r="70" spans="1:15" ht="23.95" customHeight="1">
      <c r="A70" s="58" t="s">
        <v>38</v>
      </c>
      <c r="B70" s="58"/>
      <c r="C70" s="58"/>
      <c r="D70" s="58"/>
      <c r="E70" s="58"/>
      <c r="F70" s="52"/>
      <c r="G70" s="53"/>
      <c r="H70" s="52"/>
      <c r="I70" s="52"/>
      <c r="J70" s="52"/>
      <c r="K70" s="65" t="s">
        <v>39</v>
      </c>
      <c r="L70" s="65"/>
      <c r="M70" s="52"/>
      <c r="N70" s="55"/>
      <c r="O70" s="55"/>
    </row>
    <row r="71" spans="1:15" ht="22.6" customHeight="1">
      <c r="A71" s="58" t="s">
        <v>40</v>
      </c>
      <c r="B71" s="58"/>
      <c r="C71" s="58"/>
      <c r="D71" s="58"/>
      <c r="E71" s="58"/>
      <c r="F71" s="6"/>
      <c r="G71" s="7"/>
      <c r="H71" s="6"/>
      <c r="I71" s="6"/>
      <c r="J71" s="6"/>
      <c r="K71" s="6"/>
      <c r="L71" s="6"/>
      <c r="M71" s="6"/>
      <c r="N71" s="6"/>
      <c r="O71" s="6"/>
    </row>
    <row r="72" spans="1:15">
      <c r="A72" s="1"/>
      <c r="B72" s="1"/>
      <c r="C72" s="1"/>
      <c r="D72" s="1"/>
      <c r="N72" s="1"/>
      <c r="O72" s="1"/>
    </row>
    <row r="73" spans="1:15">
      <c r="A73" s="1"/>
      <c r="B73" s="1"/>
      <c r="C73" s="1"/>
      <c r="D73" s="1"/>
      <c r="N73" s="1"/>
      <c r="O73" s="1"/>
    </row>
    <row r="74" spans="1:15">
      <c r="A74" s="1"/>
      <c r="B74" s="1"/>
      <c r="C74" s="1"/>
      <c r="D74" s="1"/>
      <c r="N74" s="1"/>
      <c r="O74" s="1"/>
    </row>
    <row r="75" spans="1:15">
      <c r="A75" s="1"/>
      <c r="B75" s="1"/>
      <c r="C75" s="1"/>
      <c r="D75" s="1"/>
      <c r="N75" s="1"/>
      <c r="O75" s="1"/>
    </row>
    <row r="76" spans="1:15">
      <c r="A76" s="1"/>
      <c r="B76" s="1"/>
      <c r="C76" s="1"/>
      <c r="D76" s="1"/>
      <c r="N76" s="1"/>
      <c r="O76" s="1"/>
    </row>
    <row r="77" spans="1:15">
      <c r="A77" s="1"/>
      <c r="B77" s="1"/>
      <c r="C77" s="1"/>
      <c r="D77" s="1"/>
      <c r="N77" s="1"/>
      <c r="O77" s="1"/>
    </row>
    <row r="78" spans="1:15">
      <c r="A78" s="1"/>
      <c r="B78" s="1"/>
      <c r="C78" s="1"/>
      <c r="D78" s="1"/>
      <c r="N78" s="1"/>
      <c r="O78" s="1"/>
    </row>
    <row r="79" spans="1:15">
      <c r="A79" s="1"/>
      <c r="B79" s="1"/>
      <c r="C79" s="1"/>
      <c r="D79" s="1"/>
      <c r="N79" s="1"/>
      <c r="O79" s="1"/>
    </row>
    <row r="80" spans="1:15">
      <c r="A80" s="1"/>
      <c r="B80" s="1"/>
      <c r="C80" s="1"/>
      <c r="D80" s="1"/>
      <c r="N80" s="1"/>
      <c r="O80" s="1"/>
    </row>
  </sheetData>
  <autoFilter ref="A4:O71" xr:uid="{00000000-0009-0000-0000-000000000000}"/>
  <mergeCells count="27">
    <mergeCell ref="A1:B1"/>
    <mergeCell ref="A2:O2"/>
    <mergeCell ref="A3:J3"/>
    <mergeCell ref="L3:O3"/>
    <mergeCell ref="A66:F6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71:E71"/>
    <mergeCell ref="A4:A5"/>
    <mergeCell ref="B4:B5"/>
    <mergeCell ref="C4:C5"/>
    <mergeCell ref="D4:D5"/>
    <mergeCell ref="E4:E5"/>
    <mergeCell ref="A67:O67"/>
    <mergeCell ref="A68:O68"/>
    <mergeCell ref="A69:E69"/>
    <mergeCell ref="K69:L69"/>
    <mergeCell ref="A70:E70"/>
    <mergeCell ref="K70:L70"/>
  </mergeCells>
  <phoneticPr fontId="21" type="noConversion"/>
  <dataValidations count="1">
    <dataValidation type="whole" allowBlank="1" showInputMessage="1" showErrorMessage="1" error="输入的数据不对，请输入整数。比如1或2或3或4或5等。" sqref="D6:D65" xr:uid="{00000000-0002-0000-0000-000000000000}">
      <formula1>-200</formula1>
      <formula2>500</formula2>
    </dataValidation>
  </dataValidations>
  <pageMargins left="0.47244094488188981" right="0.31496062992125984" top="0.47244094488188981" bottom="0.47244094488188981" header="0.19685039370078741" footer="0.19685039370078741"/>
  <pageSetup paperSize="9" scale="84" fitToHeight="0" orientation="landscape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opLeftCell="A22" workbookViewId="0">
      <selection activeCell="J13" sqref="J13"/>
    </sheetView>
  </sheetViews>
  <sheetFormatPr defaultColWidth="9" defaultRowHeight="56.05" customHeight="1"/>
  <cols>
    <col min="1" max="1" width="10.44140625" style="32" customWidth="1"/>
    <col min="2" max="2" width="9.6640625" style="32" customWidth="1"/>
    <col min="3" max="3" width="12.88671875" style="32" customWidth="1"/>
    <col min="4" max="5" width="9.33203125" style="32" customWidth="1"/>
    <col min="6" max="6" width="9" style="32"/>
    <col min="7" max="7" width="10" style="32" customWidth="1"/>
    <col min="8" max="8" width="9.88671875" style="32" customWidth="1"/>
    <col min="9" max="9" width="12.6640625" style="32" customWidth="1"/>
    <col min="10" max="10" width="10.21875" style="32" customWidth="1"/>
    <col min="11" max="11" width="12.88671875" style="32" customWidth="1"/>
    <col min="12" max="12" width="9.88671875" style="32" customWidth="1"/>
    <col min="13" max="16384" width="9" style="32"/>
  </cols>
  <sheetData>
    <row r="1" spans="1:12" ht="41.95" customHeight="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" customHeight="1">
      <c r="A2" s="78" t="s">
        <v>42</v>
      </c>
      <c r="B2" s="78" t="s">
        <v>43</v>
      </c>
      <c r="C2" s="78" t="s">
        <v>44</v>
      </c>
      <c r="D2" s="78" t="s">
        <v>45</v>
      </c>
      <c r="E2" s="78" t="s">
        <v>46</v>
      </c>
      <c r="F2" s="78" t="s">
        <v>47</v>
      </c>
      <c r="G2" s="78" t="s">
        <v>48</v>
      </c>
      <c r="H2" s="82" t="s">
        <v>49</v>
      </c>
      <c r="I2" s="82"/>
      <c r="J2" s="82" t="s">
        <v>50</v>
      </c>
      <c r="K2" s="82"/>
      <c r="L2" s="78" t="s">
        <v>51</v>
      </c>
    </row>
    <row r="3" spans="1:12" ht="30.9" customHeight="1">
      <c r="A3" s="78"/>
      <c r="B3" s="78"/>
      <c r="C3" s="78"/>
      <c r="D3" s="78"/>
      <c r="E3" s="78"/>
      <c r="F3" s="78"/>
      <c r="G3" s="78"/>
      <c r="H3" s="33" t="s">
        <v>52</v>
      </c>
      <c r="I3" s="33" t="s">
        <v>53</v>
      </c>
      <c r="J3" s="33" t="s">
        <v>52</v>
      </c>
      <c r="K3" s="33" t="s">
        <v>53</v>
      </c>
      <c r="L3" s="78"/>
    </row>
    <row r="4" spans="1:12" ht="56.05" customHeight="1">
      <c r="A4" s="34">
        <v>3</v>
      </c>
      <c r="B4" s="34">
        <v>118</v>
      </c>
      <c r="C4" s="34">
        <v>11498.96</v>
      </c>
      <c r="D4" s="34">
        <v>41</v>
      </c>
      <c r="E4" s="34">
        <f>[1]汇总!$F$3</f>
        <v>4545.3599999999997</v>
      </c>
      <c r="F4" s="34">
        <v>77</v>
      </c>
      <c r="G4" s="35">
        <v>7067.7</v>
      </c>
      <c r="H4" s="36">
        <f>I4/G4</f>
        <v>8405.1146766274742</v>
      </c>
      <c r="I4" s="36">
        <v>59404829</v>
      </c>
      <c r="J4" s="36" t="e">
        <f>'附件2 (2)'!#REF!</f>
        <v>#REF!</v>
      </c>
      <c r="K4" s="36" t="e">
        <f>'附件2 (2)'!#REF!</f>
        <v>#REF!</v>
      </c>
      <c r="L4" s="42">
        <f>F4/B4*100</f>
        <v>65.254237288135599</v>
      </c>
    </row>
    <row r="5" spans="1:12" ht="56.05" customHeight="1">
      <c r="A5" s="34">
        <v>4</v>
      </c>
      <c r="B5" s="34">
        <v>82</v>
      </c>
      <c r="C5" s="34">
        <v>7400.33</v>
      </c>
      <c r="D5" s="34">
        <v>74</v>
      </c>
      <c r="E5" s="34">
        <f>[1]汇总!$F$4</f>
        <v>6609.9</v>
      </c>
      <c r="F5" s="34">
        <v>8</v>
      </c>
      <c r="G5" s="35">
        <v>790.43</v>
      </c>
      <c r="H5" s="36">
        <f>I5/G5</f>
        <v>8306.9784800678117</v>
      </c>
      <c r="I5" s="36">
        <v>6566085</v>
      </c>
      <c r="J5" s="36">
        <f>'[2]附件2 (2)'!$R$96</f>
        <v>0</v>
      </c>
      <c r="K5" s="36">
        <f>'[2]附件2 (2)'!$R$87</f>
        <v>0</v>
      </c>
      <c r="L5" s="42">
        <f>F5/B5*100</f>
        <v>9.7560975609756095</v>
      </c>
    </row>
    <row r="6" spans="1:12" ht="56.05" customHeight="1">
      <c r="A6" s="34" t="s">
        <v>54</v>
      </c>
      <c r="B6" s="34">
        <f t="shared" ref="B6:G6" si="0">SUM(B4:B5)</f>
        <v>200</v>
      </c>
      <c r="C6" s="34">
        <f t="shared" si="0"/>
        <v>18899.29</v>
      </c>
      <c r="D6" s="34">
        <f t="shared" si="0"/>
        <v>115</v>
      </c>
      <c r="E6" s="34">
        <f t="shared" si="0"/>
        <v>11155.259999999998</v>
      </c>
      <c r="F6" s="34">
        <f t="shared" si="0"/>
        <v>85</v>
      </c>
      <c r="G6" s="34">
        <f t="shared" si="0"/>
        <v>7858.13</v>
      </c>
      <c r="H6" s="36">
        <f>I6/G6</f>
        <v>8395.2433976022276</v>
      </c>
      <c r="I6" s="36">
        <f>SUM(I4:I5)</f>
        <v>65970914</v>
      </c>
      <c r="J6" s="36" t="e">
        <f>K6/G6</f>
        <v>#REF!</v>
      </c>
      <c r="K6" s="36" t="e">
        <f>SUM(K4:K5)</f>
        <v>#REF!</v>
      </c>
      <c r="L6" s="42">
        <f>F6/B6*100</f>
        <v>42.5</v>
      </c>
    </row>
    <row r="8" spans="1:12" ht="29.05" customHeight="1">
      <c r="A8" s="83" t="s">
        <v>55</v>
      </c>
      <c r="B8" s="83"/>
      <c r="C8" s="83"/>
      <c r="D8" s="83"/>
      <c r="E8" s="83"/>
      <c r="F8" s="83"/>
      <c r="G8" s="37"/>
      <c r="H8" s="37"/>
      <c r="I8" s="41"/>
      <c r="J8" s="41"/>
    </row>
    <row r="9" spans="1:12" ht="29.05" customHeight="1">
      <c r="A9" s="38" t="s">
        <v>56</v>
      </c>
      <c r="B9" s="38" t="s">
        <v>57</v>
      </c>
      <c r="C9" s="38" t="s">
        <v>58</v>
      </c>
      <c r="D9" s="38" t="s">
        <v>59</v>
      </c>
      <c r="E9" s="38" t="s">
        <v>60</v>
      </c>
      <c r="F9" s="38" t="s">
        <v>61</v>
      </c>
    </row>
    <row r="10" spans="1:12" ht="29.05" customHeight="1">
      <c r="A10" s="34" t="s">
        <v>62</v>
      </c>
      <c r="B10" s="34">
        <v>120.97</v>
      </c>
      <c r="C10" s="34">
        <v>30</v>
      </c>
      <c r="D10" s="34">
        <v>20</v>
      </c>
      <c r="E10" s="34">
        <v>10</v>
      </c>
      <c r="F10" s="39">
        <f t="shared" ref="F10:F15" si="1">E10/85*100</f>
        <v>11.76470588235294</v>
      </c>
    </row>
    <row r="11" spans="1:12" ht="29.05" customHeight="1">
      <c r="A11" s="34" t="s">
        <v>63</v>
      </c>
      <c r="B11" s="34">
        <v>114</v>
      </c>
      <c r="C11" s="34">
        <v>51</v>
      </c>
      <c r="D11" s="34">
        <v>30</v>
      </c>
      <c r="E11" s="34">
        <v>21</v>
      </c>
      <c r="F11" s="39">
        <f t="shared" si="1"/>
        <v>24.705882352941178</v>
      </c>
    </row>
    <row r="12" spans="1:12" ht="29.05" customHeight="1">
      <c r="A12" s="34" t="s">
        <v>63</v>
      </c>
      <c r="B12" s="34">
        <v>98.29</v>
      </c>
      <c r="C12" s="34">
        <v>21</v>
      </c>
      <c r="D12" s="34">
        <v>16</v>
      </c>
      <c r="E12" s="34">
        <v>5</v>
      </c>
      <c r="F12" s="39">
        <f t="shared" si="1"/>
        <v>5.8823529411764701</v>
      </c>
    </row>
    <row r="13" spans="1:12" ht="29.05" customHeight="1">
      <c r="A13" s="34" t="s">
        <v>63</v>
      </c>
      <c r="B13" s="34">
        <v>81.64</v>
      </c>
      <c r="C13" s="34">
        <v>29</v>
      </c>
      <c r="D13" s="34">
        <v>4</v>
      </c>
      <c r="E13" s="34">
        <v>25</v>
      </c>
      <c r="F13" s="39">
        <f t="shared" si="1"/>
        <v>29.411764705882355</v>
      </c>
    </row>
    <row r="14" spans="1:12" ht="29.05" customHeight="1">
      <c r="A14" s="34" t="s">
        <v>64</v>
      </c>
      <c r="B14" s="34" t="s">
        <v>65</v>
      </c>
      <c r="C14" s="34">
        <v>69</v>
      </c>
      <c r="D14" s="34">
        <v>45</v>
      </c>
      <c r="E14" s="34">
        <v>24</v>
      </c>
      <c r="F14" s="39">
        <f t="shared" si="1"/>
        <v>28.235294117647058</v>
      </c>
    </row>
    <row r="15" spans="1:12" ht="29.05" customHeight="1">
      <c r="A15" s="84" t="s">
        <v>54</v>
      </c>
      <c r="B15" s="85"/>
      <c r="C15" s="40">
        <f>SUM(C10:C14)</f>
        <v>200</v>
      </c>
      <c r="D15" s="40">
        <f>SUM(D10:D14)</f>
        <v>115</v>
      </c>
      <c r="E15" s="40">
        <f>SUM(E10:E14)</f>
        <v>85</v>
      </c>
      <c r="F15" s="39">
        <f t="shared" si="1"/>
        <v>100</v>
      </c>
    </row>
    <row r="17" spans="1:6" ht="23.95" customHeight="1">
      <c r="A17" s="80" t="s">
        <v>66</v>
      </c>
      <c r="B17" s="80"/>
      <c r="C17" s="80"/>
      <c r="D17" s="41"/>
      <c r="E17" s="41"/>
      <c r="F17" s="41"/>
    </row>
    <row r="18" spans="1:6" ht="20.05" customHeight="1">
      <c r="A18" s="33" t="s">
        <v>67</v>
      </c>
      <c r="B18" s="33" t="s">
        <v>56</v>
      </c>
      <c r="C18" s="33" t="s">
        <v>68</v>
      </c>
    </row>
    <row r="19" spans="1:6" ht="20.05" customHeight="1">
      <c r="A19" s="79" t="s">
        <v>69</v>
      </c>
      <c r="B19" s="34" t="s">
        <v>62</v>
      </c>
      <c r="C19" s="34">
        <v>1</v>
      </c>
    </row>
    <row r="20" spans="1:6" ht="20.05" customHeight="1">
      <c r="A20" s="79"/>
      <c r="B20" s="34" t="s">
        <v>63</v>
      </c>
      <c r="C20" s="34">
        <v>7</v>
      </c>
    </row>
    <row r="21" spans="1:6" ht="20.05" customHeight="1">
      <c r="A21" s="79"/>
      <c r="B21" s="34" t="s">
        <v>64</v>
      </c>
      <c r="C21" s="34">
        <v>1</v>
      </c>
    </row>
    <row r="22" spans="1:6" ht="20.05" customHeight="1">
      <c r="A22" s="76" t="s">
        <v>70</v>
      </c>
      <c r="B22" s="76"/>
      <c r="C22" s="40">
        <f>SUM(C19:C21)</f>
        <v>9</v>
      </c>
    </row>
    <row r="23" spans="1:6" ht="20.05" customHeight="1">
      <c r="A23" s="79" t="s">
        <v>71</v>
      </c>
      <c r="B23" s="34" t="s">
        <v>62</v>
      </c>
      <c r="C23" s="34">
        <v>5</v>
      </c>
    </row>
    <row r="24" spans="1:6" ht="20.05" customHeight="1">
      <c r="A24" s="79"/>
      <c r="B24" s="34" t="s">
        <v>63</v>
      </c>
      <c r="C24" s="34">
        <v>2</v>
      </c>
    </row>
    <row r="25" spans="1:6" ht="20.05" customHeight="1">
      <c r="A25" s="79"/>
      <c r="B25" s="34" t="s">
        <v>64</v>
      </c>
      <c r="C25" s="34">
        <v>2</v>
      </c>
    </row>
    <row r="26" spans="1:6" ht="20.05" customHeight="1">
      <c r="A26" s="76" t="s">
        <v>70</v>
      </c>
      <c r="B26" s="76"/>
      <c r="C26" s="40">
        <f>SUM(C23:C25)</f>
        <v>9</v>
      </c>
    </row>
    <row r="27" spans="1:6" ht="20.05" customHeight="1">
      <c r="A27" s="79" t="s">
        <v>72</v>
      </c>
      <c r="B27" s="34" t="s">
        <v>62</v>
      </c>
      <c r="C27" s="34">
        <v>3</v>
      </c>
    </row>
    <row r="28" spans="1:6" ht="20.05" customHeight="1">
      <c r="A28" s="79"/>
      <c r="B28" s="34" t="s">
        <v>63</v>
      </c>
      <c r="C28" s="34">
        <v>7</v>
      </c>
    </row>
    <row r="29" spans="1:6" ht="20.05" customHeight="1">
      <c r="A29" s="79"/>
      <c r="B29" s="34" t="s">
        <v>64</v>
      </c>
      <c r="C29" s="34">
        <v>3</v>
      </c>
    </row>
    <row r="30" spans="1:6" ht="20.05" customHeight="1">
      <c r="A30" s="76" t="s">
        <v>70</v>
      </c>
      <c r="B30" s="76"/>
      <c r="C30" s="40">
        <f>SUM(C27:C29)</f>
        <v>13</v>
      </c>
    </row>
    <row r="31" spans="1:6" ht="20.05" customHeight="1">
      <c r="A31" s="79" t="s">
        <v>73</v>
      </c>
      <c r="B31" s="34" t="s">
        <v>62</v>
      </c>
      <c r="C31" s="34">
        <v>1</v>
      </c>
    </row>
    <row r="32" spans="1:6" ht="20.05" customHeight="1">
      <c r="A32" s="79"/>
      <c r="B32" s="34" t="s">
        <v>63</v>
      </c>
      <c r="C32" s="34">
        <v>6</v>
      </c>
    </row>
    <row r="33" spans="1:3" ht="20.05" customHeight="1">
      <c r="A33" s="79"/>
      <c r="B33" s="34" t="s">
        <v>64</v>
      </c>
      <c r="C33" s="34">
        <v>3</v>
      </c>
    </row>
    <row r="34" spans="1:3" ht="20.05" customHeight="1">
      <c r="A34" s="76" t="s">
        <v>70</v>
      </c>
      <c r="B34" s="76"/>
      <c r="C34" s="40">
        <f>SUM(C31:C33)</f>
        <v>10</v>
      </c>
    </row>
    <row r="35" spans="1:3" ht="17.149999999999999" customHeight="1">
      <c r="A35" s="76" t="s">
        <v>74</v>
      </c>
      <c r="B35" s="76"/>
      <c r="C35" s="40">
        <f>C22+C26+C30+C34</f>
        <v>41</v>
      </c>
    </row>
    <row r="36" spans="1:3" ht="56.05" customHeight="1">
      <c r="A36" s="77" t="s">
        <v>75</v>
      </c>
      <c r="B36" s="77"/>
      <c r="C36" s="77"/>
    </row>
  </sheetData>
  <mergeCells count="24">
    <mergeCell ref="A1:L1"/>
    <mergeCell ref="H2:I2"/>
    <mergeCell ref="J2:K2"/>
    <mergeCell ref="A8:F8"/>
    <mergeCell ref="A15:B15"/>
    <mergeCell ref="D2:D3"/>
    <mergeCell ref="E2:E3"/>
    <mergeCell ref="F2:F3"/>
    <mergeCell ref="G2:G3"/>
    <mergeCell ref="L2:L3"/>
    <mergeCell ref="A35:B35"/>
    <mergeCell ref="A36:C36"/>
    <mergeCell ref="A2:A3"/>
    <mergeCell ref="A19:A21"/>
    <mergeCell ref="A23:A25"/>
    <mergeCell ref="A27:A29"/>
    <mergeCell ref="A31:A33"/>
    <mergeCell ref="B2:B3"/>
    <mergeCell ref="C2:C3"/>
    <mergeCell ref="A17:C17"/>
    <mergeCell ref="A22:B22"/>
    <mergeCell ref="A26:B26"/>
    <mergeCell ref="A30:B30"/>
    <mergeCell ref="A34:B34"/>
  </mergeCells>
  <phoneticPr fontId="2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A1048575"/>
  <sheetViews>
    <sheetView workbookViewId="0">
      <selection activeCell="N11" sqref="N11"/>
    </sheetView>
  </sheetViews>
  <sheetFormatPr defaultColWidth="9" defaultRowHeight="16.3"/>
  <cols>
    <col min="4" max="4" width="9" style="3"/>
    <col min="5" max="5" width="9" style="1"/>
    <col min="6" max="6" width="9.33203125" style="1"/>
    <col min="7" max="7" width="9" style="1"/>
    <col min="9" max="9" width="12.6640625"/>
    <col min="10" max="10" width="12.6640625" style="4"/>
    <col min="11" max="11" width="9" style="4"/>
    <col min="12" max="12" width="11.44140625"/>
    <col min="14" max="15" width="12.6640625"/>
  </cols>
  <sheetData>
    <row r="1" spans="1:14 16379:16381" ht="21.1">
      <c r="A1" s="66" t="s">
        <v>0</v>
      </c>
      <c r="B1" s="66"/>
      <c r="C1" s="5"/>
      <c r="D1" s="5"/>
      <c r="E1" s="6"/>
      <c r="F1" s="6"/>
      <c r="G1" s="7"/>
      <c r="H1" s="6"/>
      <c r="I1" s="6"/>
      <c r="J1" s="6"/>
      <c r="K1" s="5"/>
      <c r="L1" s="5"/>
      <c r="M1" s="4" t="s">
        <v>76</v>
      </c>
      <c r="N1" s="4" t="s">
        <v>1</v>
      </c>
    </row>
    <row r="2" spans="1:14 16379:16381" ht="25.8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" t="s">
        <v>77</v>
      </c>
      <c r="N2" s="4" t="s">
        <v>3</v>
      </c>
    </row>
    <row r="3" spans="1:14 16379:16381">
      <c r="A3" s="9" t="s">
        <v>4</v>
      </c>
      <c r="B3" s="9"/>
      <c r="C3" s="9"/>
      <c r="D3" s="9"/>
      <c r="E3" s="9"/>
      <c r="F3" s="9"/>
      <c r="G3" s="9"/>
      <c r="H3" s="9"/>
      <c r="I3" s="9"/>
      <c r="J3" s="21" t="s">
        <v>5</v>
      </c>
      <c r="K3" s="21"/>
      <c r="L3" s="21"/>
      <c r="M3" s="4" t="s">
        <v>76</v>
      </c>
      <c r="N3" s="4" t="s">
        <v>6</v>
      </c>
    </row>
    <row r="4" spans="1:14 16379:16381" ht="36.700000000000003">
      <c r="A4" s="10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3" t="s">
        <v>15</v>
      </c>
      <c r="I4" s="11" t="s">
        <v>16</v>
      </c>
      <c r="J4" s="13" t="s">
        <v>18</v>
      </c>
      <c r="K4" s="11" t="s">
        <v>20</v>
      </c>
      <c r="L4" s="10" t="s">
        <v>21</v>
      </c>
      <c r="M4" s="3" t="s">
        <v>78</v>
      </c>
      <c r="N4" s="22" t="s">
        <v>22</v>
      </c>
    </row>
    <row r="5" spans="1:14 16379:16381" ht="25.85">
      <c r="A5" s="14">
        <v>1</v>
      </c>
      <c r="B5" s="15">
        <v>3</v>
      </c>
      <c r="C5" s="16">
        <v>301</v>
      </c>
      <c r="D5" s="17">
        <v>3</v>
      </c>
      <c r="E5" s="15" t="s">
        <v>23</v>
      </c>
      <c r="F5" s="15">
        <v>3</v>
      </c>
      <c r="G5" s="18">
        <v>114.1</v>
      </c>
      <c r="H5" s="18">
        <v>89.13</v>
      </c>
      <c r="I5" s="18">
        <v>8756.4680105170901</v>
      </c>
      <c r="J5" s="23">
        <v>999113</v>
      </c>
      <c r="K5" s="14" t="s">
        <v>25</v>
      </c>
      <c r="L5" s="24"/>
      <c r="M5" s="25">
        <v>959448.21389999997</v>
      </c>
      <c r="N5" s="25">
        <v>930856.65712578001</v>
      </c>
    </row>
    <row r="6" spans="1:14 16379:16381" ht="25.85">
      <c r="A6" s="14">
        <v>2</v>
      </c>
      <c r="B6" s="15">
        <v>3</v>
      </c>
      <c r="C6" s="16">
        <v>302</v>
      </c>
      <c r="D6" s="17">
        <v>3</v>
      </c>
      <c r="E6" s="19" t="s">
        <v>26</v>
      </c>
      <c r="F6" s="15">
        <v>3</v>
      </c>
      <c r="G6" s="18">
        <v>120.97</v>
      </c>
      <c r="H6" s="18">
        <v>94.5</v>
      </c>
      <c r="I6" s="18">
        <v>8419.99669339506</v>
      </c>
      <c r="J6" s="23">
        <v>1018567</v>
      </c>
      <c r="K6" s="14" t="s">
        <v>25</v>
      </c>
      <c r="L6" s="14"/>
      <c r="M6" s="25">
        <v>998297.51670000004</v>
      </c>
      <c r="N6" s="25">
        <v>978431.39611767</v>
      </c>
    </row>
    <row r="7" spans="1:14 16379:16381" ht="25.85">
      <c r="A7" s="14">
        <v>3</v>
      </c>
      <c r="B7" s="15">
        <v>3</v>
      </c>
      <c r="C7" s="16">
        <v>303</v>
      </c>
      <c r="D7" s="17">
        <v>3</v>
      </c>
      <c r="E7" s="19" t="s">
        <v>27</v>
      </c>
      <c r="F7" s="15">
        <v>3</v>
      </c>
      <c r="G7" s="18">
        <v>71.7</v>
      </c>
      <c r="H7" s="18">
        <v>56.01</v>
      </c>
      <c r="I7" s="18">
        <v>8592.9428172942808</v>
      </c>
      <c r="J7" s="23">
        <v>616114</v>
      </c>
      <c r="K7" s="14" t="s">
        <v>25</v>
      </c>
      <c r="L7" s="14"/>
      <c r="M7" s="25">
        <v>591654.27419999999</v>
      </c>
      <c r="N7" s="25">
        <v>568224.76494168001</v>
      </c>
    </row>
    <row r="8" spans="1:14 16379:16381" s="1" customFormat="1" ht="25.85">
      <c r="A8" s="14">
        <v>4</v>
      </c>
      <c r="B8" s="15">
        <v>3</v>
      </c>
      <c r="C8" s="16">
        <v>503</v>
      </c>
      <c r="D8" s="17">
        <v>5</v>
      </c>
      <c r="E8" s="19" t="s">
        <v>27</v>
      </c>
      <c r="F8" s="15">
        <v>3</v>
      </c>
      <c r="G8" s="18">
        <v>71.7</v>
      </c>
      <c r="H8" s="18">
        <v>56.01</v>
      </c>
      <c r="I8" s="18">
        <v>6870.1813110181301</v>
      </c>
      <c r="J8" s="26">
        <v>492592</v>
      </c>
      <c r="K8" s="14" t="s">
        <v>25</v>
      </c>
      <c r="L8" s="14"/>
      <c r="M8" s="25">
        <v>473036.09759999998</v>
      </c>
      <c r="N8" s="25">
        <v>418703.04</v>
      </c>
      <c r="XEY8"/>
      <c r="XEZ8"/>
      <c r="XFA8"/>
    </row>
    <row r="9" spans="1:14 16379:16381" s="1" customFormat="1" ht="25.85">
      <c r="A9" s="14">
        <v>5</v>
      </c>
      <c r="B9" s="15">
        <v>3</v>
      </c>
      <c r="C9" s="16">
        <v>602</v>
      </c>
      <c r="D9" s="17">
        <v>6</v>
      </c>
      <c r="E9" s="19" t="s">
        <v>26</v>
      </c>
      <c r="F9" s="15">
        <v>3</v>
      </c>
      <c r="G9" s="18">
        <v>120.97</v>
      </c>
      <c r="H9" s="18">
        <v>94.5</v>
      </c>
      <c r="I9" s="18">
        <v>7820.00495990742</v>
      </c>
      <c r="J9" s="23">
        <v>945986</v>
      </c>
      <c r="K9" s="14" t="s">
        <v>25</v>
      </c>
      <c r="L9" s="14"/>
      <c r="M9" s="25">
        <v>927160.87860000005</v>
      </c>
      <c r="N9" s="25">
        <v>908710.37711586</v>
      </c>
      <c r="XEY9"/>
      <c r="XEZ9"/>
      <c r="XFA9"/>
    </row>
    <row r="10" spans="1:14 16379:16381" s="1" customFormat="1" ht="25.85">
      <c r="A10" s="14">
        <v>6</v>
      </c>
      <c r="B10" s="15">
        <v>3</v>
      </c>
      <c r="C10" s="16">
        <v>604</v>
      </c>
      <c r="D10" s="17">
        <v>6</v>
      </c>
      <c r="E10" s="19" t="s">
        <v>28</v>
      </c>
      <c r="F10" s="15">
        <v>3</v>
      </c>
      <c r="G10" s="18">
        <v>81.64</v>
      </c>
      <c r="H10" s="18">
        <v>63.78</v>
      </c>
      <c r="I10" s="18">
        <v>8187.0651641352297</v>
      </c>
      <c r="J10" s="23">
        <v>668392</v>
      </c>
      <c r="K10" s="14" t="s">
        <v>25</v>
      </c>
      <c r="L10" s="14"/>
      <c r="M10" s="25">
        <v>629019.70084800001</v>
      </c>
      <c r="N10" s="25">
        <v>585617.34148948803</v>
      </c>
      <c r="XEY10"/>
      <c r="XEZ10"/>
      <c r="XFA10"/>
    </row>
    <row r="11" spans="1:14 16379:16381" s="1" customFormat="1" ht="25.85">
      <c r="A11" s="14">
        <v>7</v>
      </c>
      <c r="B11" s="15">
        <v>3</v>
      </c>
      <c r="C11" s="16">
        <v>704</v>
      </c>
      <c r="D11" s="17">
        <v>7</v>
      </c>
      <c r="E11" s="19" t="s">
        <v>28</v>
      </c>
      <c r="F11" s="15">
        <v>3</v>
      </c>
      <c r="G11" s="18">
        <v>81.64</v>
      </c>
      <c r="H11" s="18">
        <v>63.78</v>
      </c>
      <c r="I11" s="18">
        <v>8234.1131798138194</v>
      </c>
      <c r="J11" s="23">
        <v>672233</v>
      </c>
      <c r="K11" s="14" t="s">
        <v>25</v>
      </c>
      <c r="L11" s="14"/>
      <c r="M11" s="25">
        <v>632634.44290200004</v>
      </c>
      <c r="N11" s="25">
        <v>588982.66634176194</v>
      </c>
      <c r="XEY11"/>
      <c r="XEZ11"/>
      <c r="XFA11"/>
    </row>
    <row r="12" spans="1:14 16379:16381" s="1" customFormat="1" ht="25.85">
      <c r="A12" s="14">
        <v>8</v>
      </c>
      <c r="B12" s="15">
        <v>3</v>
      </c>
      <c r="C12" s="20">
        <v>803</v>
      </c>
      <c r="D12" s="17">
        <v>8</v>
      </c>
      <c r="E12" s="19" t="s">
        <v>27</v>
      </c>
      <c r="F12" s="15">
        <v>3</v>
      </c>
      <c r="G12" s="18">
        <v>71.7</v>
      </c>
      <c r="H12" s="18">
        <v>56.01</v>
      </c>
      <c r="I12" s="18">
        <v>7001.4504881450503</v>
      </c>
      <c r="J12" s="27">
        <v>502004</v>
      </c>
      <c r="K12" s="14" t="s">
        <v>25</v>
      </c>
      <c r="L12" s="14"/>
      <c r="M12" s="25">
        <v>482074.4412</v>
      </c>
      <c r="N12" s="25">
        <v>426702.78</v>
      </c>
      <c r="XEY12"/>
      <c r="XEZ12"/>
      <c r="XFA12"/>
    </row>
    <row r="13" spans="1:14 16379:16381" s="1" customFormat="1" ht="25.85">
      <c r="A13" s="14">
        <v>9</v>
      </c>
      <c r="B13" s="15">
        <v>3</v>
      </c>
      <c r="C13" s="20">
        <v>804</v>
      </c>
      <c r="D13" s="17">
        <v>8</v>
      </c>
      <c r="E13" s="19" t="s">
        <v>28</v>
      </c>
      <c r="F13" s="15">
        <v>3</v>
      </c>
      <c r="G13" s="18">
        <v>81.64</v>
      </c>
      <c r="H13" s="18">
        <v>63.78</v>
      </c>
      <c r="I13" s="18">
        <v>6761.6854483096504</v>
      </c>
      <c r="J13" s="27">
        <v>552024</v>
      </c>
      <c r="K13" s="14" t="s">
        <v>25</v>
      </c>
      <c r="L13" s="14"/>
      <c r="M13" s="25">
        <v>519506.47425600002</v>
      </c>
      <c r="N13" s="25">
        <v>469220.08</v>
      </c>
      <c r="XEY13"/>
      <c r="XEZ13"/>
      <c r="XFA13"/>
    </row>
    <row r="14" spans="1:14 16379:16381" s="2" customFormat="1" ht="25.85">
      <c r="A14" s="14">
        <v>10</v>
      </c>
      <c r="B14" s="15">
        <v>3</v>
      </c>
      <c r="C14" s="20">
        <v>1102</v>
      </c>
      <c r="D14" s="17">
        <v>11</v>
      </c>
      <c r="E14" s="19" t="s">
        <v>26</v>
      </c>
      <c r="F14" s="15">
        <v>3</v>
      </c>
      <c r="G14" s="18">
        <v>120.97</v>
      </c>
      <c r="H14" s="18">
        <v>94.5</v>
      </c>
      <c r="I14" s="18">
        <v>8149.4089443663697</v>
      </c>
      <c r="J14" s="23">
        <v>985834</v>
      </c>
      <c r="K14" s="14" t="s">
        <v>25</v>
      </c>
      <c r="L14" s="14"/>
      <c r="M14" s="25">
        <v>966215.90339999995</v>
      </c>
      <c r="N14" s="25">
        <v>946988.20692233997</v>
      </c>
      <c r="XEY14" s="29"/>
      <c r="XEZ14" s="29"/>
      <c r="XFA14" s="29"/>
    </row>
    <row r="15" spans="1:14 16379:16381" s="1" customFormat="1" ht="25.85">
      <c r="A15" s="14">
        <v>11</v>
      </c>
      <c r="B15" s="15">
        <v>3</v>
      </c>
      <c r="C15" s="20">
        <v>1103</v>
      </c>
      <c r="D15" s="17">
        <v>11</v>
      </c>
      <c r="E15" s="19" t="s">
        <v>27</v>
      </c>
      <c r="F15" s="15">
        <v>3</v>
      </c>
      <c r="G15" s="18">
        <v>71.7</v>
      </c>
      <c r="H15" s="18">
        <v>56.01</v>
      </c>
      <c r="I15" s="18">
        <v>7193.2914923291501</v>
      </c>
      <c r="J15" s="27">
        <v>515759</v>
      </c>
      <c r="K15" s="14" t="s">
        <v>25</v>
      </c>
      <c r="L15" s="14"/>
      <c r="M15" s="25">
        <v>495283.3677</v>
      </c>
      <c r="N15" s="25">
        <v>438395.16</v>
      </c>
      <c r="XEY15"/>
      <c r="XEZ15"/>
      <c r="XFA15"/>
    </row>
    <row r="16" spans="1:14 16379:16381" s="1" customFormat="1" ht="25.85">
      <c r="A16" s="14">
        <v>12</v>
      </c>
      <c r="B16" s="15">
        <v>3</v>
      </c>
      <c r="C16" s="20">
        <v>1104</v>
      </c>
      <c r="D16" s="17">
        <v>11</v>
      </c>
      <c r="E16" s="19" t="s">
        <v>28</v>
      </c>
      <c r="F16" s="15">
        <v>3</v>
      </c>
      <c r="G16" s="18">
        <v>81.64</v>
      </c>
      <c r="H16" s="18">
        <v>63.78</v>
      </c>
      <c r="I16" s="18">
        <v>6943.9245467907904</v>
      </c>
      <c r="J16" s="27">
        <v>566902</v>
      </c>
      <c r="K16" s="14" t="s">
        <v>25</v>
      </c>
      <c r="L16" s="14"/>
      <c r="M16" s="25">
        <v>533508.07078800001</v>
      </c>
      <c r="N16" s="25">
        <v>481866.98</v>
      </c>
      <c r="XEY16"/>
      <c r="XEZ16"/>
      <c r="XFA16"/>
    </row>
    <row r="17" spans="1:14 16379:16381" s="1" customFormat="1" ht="25.85">
      <c r="A17" s="14">
        <v>13</v>
      </c>
      <c r="B17" s="15">
        <v>3</v>
      </c>
      <c r="C17" s="20">
        <v>1201</v>
      </c>
      <c r="D17" s="17">
        <v>12</v>
      </c>
      <c r="E17" s="15" t="s">
        <v>23</v>
      </c>
      <c r="F17" s="15">
        <v>3</v>
      </c>
      <c r="G17" s="18">
        <v>114.1</v>
      </c>
      <c r="H17" s="18">
        <v>89.13</v>
      </c>
      <c r="I17" s="18">
        <v>7756.4680105170901</v>
      </c>
      <c r="J17" s="23">
        <v>885013</v>
      </c>
      <c r="K17" s="14" t="s">
        <v>25</v>
      </c>
      <c r="L17" s="14"/>
      <c r="M17" s="25">
        <v>849877.98389999999</v>
      </c>
      <c r="N17" s="25">
        <v>824551.61997978005</v>
      </c>
      <c r="XEY17"/>
      <c r="XEZ17"/>
      <c r="XFA17"/>
    </row>
    <row r="18" spans="1:14 16379:16381" s="1" customFormat="1" ht="25.85">
      <c r="A18" s="14">
        <v>14</v>
      </c>
      <c r="B18" s="15">
        <v>3</v>
      </c>
      <c r="C18" s="20">
        <v>1203</v>
      </c>
      <c r="D18" s="17">
        <v>12</v>
      </c>
      <c r="E18" s="19" t="s">
        <v>27</v>
      </c>
      <c r="F18" s="15">
        <v>3</v>
      </c>
      <c r="G18" s="18">
        <v>71.7</v>
      </c>
      <c r="H18" s="18">
        <v>56.01</v>
      </c>
      <c r="I18" s="18">
        <v>8416.4714086471395</v>
      </c>
      <c r="J18" s="23">
        <v>603461</v>
      </c>
      <c r="K18" s="14" t="s">
        <v>25</v>
      </c>
      <c r="L18" s="14"/>
      <c r="M18" s="25">
        <v>579503.59829999995</v>
      </c>
      <c r="N18" s="25">
        <v>556555.25580732001</v>
      </c>
      <c r="XEY18"/>
      <c r="XEZ18"/>
      <c r="XFA18"/>
    </row>
    <row r="19" spans="1:14 16379:16381" s="1" customFormat="1" ht="25.85">
      <c r="A19" s="14">
        <v>15</v>
      </c>
      <c r="B19" s="15">
        <v>3</v>
      </c>
      <c r="C19" s="20">
        <v>1301</v>
      </c>
      <c r="D19" s="17">
        <v>13</v>
      </c>
      <c r="E19" s="15" t="s">
        <v>23</v>
      </c>
      <c r="F19" s="15">
        <v>3</v>
      </c>
      <c r="G19" s="18">
        <v>114.1</v>
      </c>
      <c r="H19" s="18">
        <v>89.13</v>
      </c>
      <c r="I19" s="18">
        <v>7791.7616126205103</v>
      </c>
      <c r="J19" s="23">
        <v>889040</v>
      </c>
      <c r="K19" s="14" t="s">
        <v>25</v>
      </c>
      <c r="L19" s="14"/>
      <c r="M19" s="25">
        <v>853745.11199999996</v>
      </c>
      <c r="N19" s="25">
        <v>828303.50766240002</v>
      </c>
      <c r="XEY19"/>
      <c r="XEZ19"/>
      <c r="XFA19"/>
    </row>
    <row r="20" spans="1:14 16379:16381" s="1" customFormat="1" ht="25.85">
      <c r="A20" s="14">
        <v>16</v>
      </c>
      <c r="B20" s="15">
        <v>3</v>
      </c>
      <c r="C20" s="20">
        <v>1303</v>
      </c>
      <c r="D20" s="17">
        <v>13</v>
      </c>
      <c r="E20" s="19" t="s">
        <v>27</v>
      </c>
      <c r="F20" s="15">
        <v>3</v>
      </c>
      <c r="G20" s="18">
        <v>71.7</v>
      </c>
      <c r="H20" s="18">
        <v>56.01</v>
      </c>
      <c r="I20" s="18">
        <v>8451.7712691771303</v>
      </c>
      <c r="J20" s="23">
        <v>605992</v>
      </c>
      <c r="K20" s="14" t="s">
        <v>25</v>
      </c>
      <c r="L20" s="14"/>
      <c r="M20" s="25">
        <v>581934.1176</v>
      </c>
      <c r="N20" s="25">
        <v>558889.52654303994</v>
      </c>
      <c r="XEY20"/>
      <c r="XEZ20"/>
      <c r="XFA20"/>
    </row>
    <row r="21" spans="1:14 16379:16381" s="1" customFormat="1" ht="25.85">
      <c r="A21" s="14">
        <v>17</v>
      </c>
      <c r="B21" s="15">
        <v>3</v>
      </c>
      <c r="C21" s="20">
        <v>1304</v>
      </c>
      <c r="D21" s="17">
        <v>13</v>
      </c>
      <c r="E21" s="19" t="s">
        <v>28</v>
      </c>
      <c r="F21" s="15">
        <v>3</v>
      </c>
      <c r="G21" s="18">
        <v>81.64</v>
      </c>
      <c r="H21" s="18">
        <v>63.78</v>
      </c>
      <c r="I21" s="18">
        <v>8587.0529152376293</v>
      </c>
      <c r="J21" s="28">
        <v>701047</v>
      </c>
      <c r="K21" s="14" t="s">
        <v>25</v>
      </c>
      <c r="L21" s="14"/>
      <c r="M21" s="25">
        <v>659751.12541800004</v>
      </c>
      <c r="N21" s="25">
        <v>614228.29776415799</v>
      </c>
      <c r="XEY21"/>
      <c r="XEZ21"/>
      <c r="XFA21"/>
    </row>
    <row r="22" spans="1:14 16379:16381" s="1" customFormat="1" ht="25.85">
      <c r="A22" s="14">
        <v>18</v>
      </c>
      <c r="B22" s="15">
        <v>3</v>
      </c>
      <c r="C22" s="20">
        <v>1404</v>
      </c>
      <c r="D22" s="17">
        <v>14</v>
      </c>
      <c r="E22" s="19" t="s">
        <v>28</v>
      </c>
      <c r="F22" s="15">
        <v>3</v>
      </c>
      <c r="G22" s="18">
        <v>81.64</v>
      </c>
      <c r="H22" s="18">
        <v>63.78</v>
      </c>
      <c r="I22" s="18">
        <v>6684.94610485056</v>
      </c>
      <c r="J22" s="27">
        <v>545759</v>
      </c>
      <c r="K22" s="14" t="s">
        <v>25</v>
      </c>
      <c r="L22" s="14"/>
      <c r="M22" s="25">
        <v>513610.52034599998</v>
      </c>
      <c r="N22" s="25">
        <v>463894.76</v>
      </c>
      <c r="XEY22"/>
      <c r="XEZ22"/>
      <c r="XFA22"/>
    </row>
    <row r="23" spans="1:14 16379:16381" s="1" customFormat="1" ht="25.85">
      <c r="A23" s="14">
        <v>19</v>
      </c>
      <c r="B23" s="15">
        <v>3</v>
      </c>
      <c r="C23" s="20">
        <v>1501</v>
      </c>
      <c r="D23" s="17">
        <v>15</v>
      </c>
      <c r="E23" s="15" t="s">
        <v>23</v>
      </c>
      <c r="F23" s="15">
        <v>3</v>
      </c>
      <c r="G23" s="18">
        <v>114.1</v>
      </c>
      <c r="H23" s="18">
        <v>89.13</v>
      </c>
      <c r="I23" s="18">
        <v>7991.7616126205103</v>
      </c>
      <c r="J23" s="23">
        <v>911860</v>
      </c>
      <c r="K23" s="14" t="s">
        <v>25</v>
      </c>
      <c r="L23" s="14"/>
      <c r="M23" s="25">
        <v>875659.15800000005</v>
      </c>
      <c r="N23" s="25">
        <v>849564.51509160001</v>
      </c>
      <c r="XEY23"/>
      <c r="XEZ23"/>
      <c r="XFA23"/>
    </row>
    <row r="24" spans="1:14 16379:16381" s="1" customFormat="1" ht="25.85">
      <c r="A24" s="14">
        <v>20</v>
      </c>
      <c r="B24" s="15">
        <v>3</v>
      </c>
      <c r="C24" s="20">
        <v>1503</v>
      </c>
      <c r="D24" s="17">
        <v>15</v>
      </c>
      <c r="E24" s="19" t="s">
        <v>27</v>
      </c>
      <c r="F24" s="15">
        <v>3</v>
      </c>
      <c r="G24" s="18">
        <v>71.7</v>
      </c>
      <c r="H24" s="18">
        <v>56.01</v>
      </c>
      <c r="I24" s="18">
        <v>8651.7712691771303</v>
      </c>
      <c r="J24" s="23">
        <v>620332</v>
      </c>
      <c r="K24" s="14" t="s">
        <v>25</v>
      </c>
      <c r="L24" s="14"/>
      <c r="M24" s="25">
        <v>595704.81960000005</v>
      </c>
      <c r="N24" s="25">
        <v>572114.90874383994</v>
      </c>
      <c r="XEY24"/>
      <c r="XEZ24"/>
      <c r="XFA24"/>
    </row>
    <row r="25" spans="1:14 16379:16381" s="1" customFormat="1" ht="25.85">
      <c r="A25" s="14">
        <v>21</v>
      </c>
      <c r="B25" s="15">
        <v>3</v>
      </c>
      <c r="C25" s="20">
        <v>1504</v>
      </c>
      <c r="D25" s="17">
        <v>15</v>
      </c>
      <c r="E25" s="19" t="s">
        <v>28</v>
      </c>
      <c r="F25" s="15">
        <v>3</v>
      </c>
      <c r="G25" s="18">
        <v>81.64</v>
      </c>
      <c r="H25" s="18">
        <v>63.78</v>
      </c>
      <c r="I25" s="18">
        <v>8787.0529152376293</v>
      </c>
      <c r="J25" s="23">
        <v>717375</v>
      </c>
      <c r="K25" s="14" t="s">
        <v>25</v>
      </c>
      <c r="L25" s="14"/>
      <c r="M25" s="25">
        <v>675117.30825</v>
      </c>
      <c r="N25" s="25">
        <v>628534.21398074995</v>
      </c>
      <c r="XEY25"/>
      <c r="XEZ25"/>
      <c r="XFA25"/>
    </row>
    <row r="26" spans="1:14 16379:16381" s="1" customFormat="1" ht="25.85">
      <c r="A26" s="14">
        <v>22</v>
      </c>
      <c r="B26" s="15">
        <v>3</v>
      </c>
      <c r="C26" s="20">
        <v>1601</v>
      </c>
      <c r="D26" s="17">
        <v>16</v>
      </c>
      <c r="E26" s="15" t="s">
        <v>23</v>
      </c>
      <c r="F26" s="15">
        <v>3</v>
      </c>
      <c r="G26" s="18">
        <v>114.1</v>
      </c>
      <c r="H26" s="18">
        <v>89.13</v>
      </c>
      <c r="I26" s="18">
        <v>8050.5872042068404</v>
      </c>
      <c r="J26" s="23">
        <v>918572</v>
      </c>
      <c r="K26" s="14" t="s">
        <v>25</v>
      </c>
      <c r="L26" s="14"/>
      <c r="M26" s="25">
        <v>882104.69160000002</v>
      </c>
      <c r="N26" s="25">
        <v>855817.97179032001</v>
      </c>
      <c r="XEY26"/>
      <c r="XEZ26"/>
      <c r="XFA26"/>
    </row>
    <row r="27" spans="1:14 16379:16381" s="1" customFormat="1" ht="25.85">
      <c r="A27" s="14">
        <v>23</v>
      </c>
      <c r="B27" s="15">
        <v>3</v>
      </c>
      <c r="C27" s="20">
        <v>1603</v>
      </c>
      <c r="D27" s="17">
        <v>16</v>
      </c>
      <c r="E27" s="19" t="s">
        <v>27</v>
      </c>
      <c r="F27" s="15">
        <v>3</v>
      </c>
      <c r="G27" s="18">
        <v>71.7</v>
      </c>
      <c r="H27" s="18">
        <v>56.01</v>
      </c>
      <c r="I27" s="18">
        <v>8710.5857740585798</v>
      </c>
      <c r="J27" s="23">
        <v>624549</v>
      </c>
      <c r="K27" s="14" t="s">
        <v>25</v>
      </c>
      <c r="L27" s="14"/>
      <c r="M27" s="25">
        <v>599754.40469999996</v>
      </c>
      <c r="N27" s="25">
        <v>576004.13027387997</v>
      </c>
      <c r="XEY27"/>
      <c r="XEZ27"/>
      <c r="XFA27"/>
    </row>
    <row r="28" spans="1:14 16379:16381" s="1" customFormat="1" ht="25.85">
      <c r="A28" s="14">
        <v>24</v>
      </c>
      <c r="B28" s="15">
        <v>3</v>
      </c>
      <c r="C28" s="20">
        <v>1604</v>
      </c>
      <c r="D28" s="17">
        <v>16</v>
      </c>
      <c r="E28" s="19" t="s">
        <v>28</v>
      </c>
      <c r="F28" s="15">
        <v>3</v>
      </c>
      <c r="G28" s="18">
        <v>81.64</v>
      </c>
      <c r="H28" s="18">
        <v>63.78</v>
      </c>
      <c r="I28" s="18">
        <v>8845.8843704066603</v>
      </c>
      <c r="J28" s="23">
        <v>722178</v>
      </c>
      <c r="K28" s="14" t="s">
        <v>25</v>
      </c>
      <c r="L28" s="14"/>
      <c r="M28" s="25">
        <v>679637.38273199997</v>
      </c>
      <c r="N28" s="25">
        <v>632742.40332349204</v>
      </c>
      <c r="XEY28"/>
      <c r="XEZ28"/>
      <c r="XFA28"/>
    </row>
    <row r="29" spans="1:14 16379:16381" s="1" customFormat="1" ht="25.85">
      <c r="A29" s="14">
        <v>25</v>
      </c>
      <c r="B29" s="15">
        <v>3</v>
      </c>
      <c r="C29" s="20">
        <v>1701</v>
      </c>
      <c r="D29" s="17">
        <v>17</v>
      </c>
      <c r="E29" s="15" t="s">
        <v>23</v>
      </c>
      <c r="F29" s="15">
        <v>3</v>
      </c>
      <c r="G29" s="18">
        <v>114.1</v>
      </c>
      <c r="H29" s="18">
        <v>89.13</v>
      </c>
      <c r="I29" s="18">
        <v>8109.4127957931596</v>
      </c>
      <c r="J29" s="23">
        <v>925284</v>
      </c>
      <c r="K29" s="14" t="s">
        <v>25</v>
      </c>
      <c r="L29" s="14"/>
      <c r="M29" s="25">
        <v>888550.22519999999</v>
      </c>
      <c r="N29" s="25">
        <v>862071.42848904</v>
      </c>
      <c r="XEY29"/>
      <c r="XEZ29"/>
      <c r="XFA29"/>
    </row>
    <row r="30" spans="1:14 16379:16381" s="1" customFormat="1" ht="25.85">
      <c r="A30" s="14">
        <v>26</v>
      </c>
      <c r="B30" s="15">
        <v>3</v>
      </c>
      <c r="C30" s="20">
        <v>1702</v>
      </c>
      <c r="D30" s="17">
        <v>17</v>
      </c>
      <c r="E30" s="19" t="s">
        <v>26</v>
      </c>
      <c r="F30" s="15">
        <v>3</v>
      </c>
      <c r="G30" s="18">
        <v>120.97</v>
      </c>
      <c r="H30" s="18">
        <v>94.5</v>
      </c>
      <c r="I30" s="18">
        <v>8537.6456972803207</v>
      </c>
      <c r="J30" s="23">
        <v>1032799</v>
      </c>
      <c r="K30" s="14" t="s">
        <v>25</v>
      </c>
      <c r="L30" s="14"/>
      <c r="M30" s="25">
        <v>1012246.2999</v>
      </c>
      <c r="N30" s="25">
        <v>992102.59853198996</v>
      </c>
      <c r="XEY30"/>
      <c r="XEZ30"/>
      <c r="XFA30"/>
    </row>
    <row r="31" spans="1:14 16379:16381" s="1" customFormat="1" ht="25.85">
      <c r="A31" s="14">
        <v>27</v>
      </c>
      <c r="B31" s="15">
        <v>3</v>
      </c>
      <c r="C31" s="20">
        <v>1703</v>
      </c>
      <c r="D31" s="17">
        <v>17</v>
      </c>
      <c r="E31" s="19" t="s">
        <v>27</v>
      </c>
      <c r="F31" s="15">
        <v>3</v>
      </c>
      <c r="G31" s="18">
        <v>71.7</v>
      </c>
      <c r="H31" s="18">
        <v>56.01</v>
      </c>
      <c r="I31" s="18">
        <v>8769.4142259414202</v>
      </c>
      <c r="J31" s="23">
        <v>628767</v>
      </c>
      <c r="K31" s="14" t="s">
        <v>25</v>
      </c>
      <c r="L31" s="14"/>
      <c r="M31" s="25">
        <v>603804.95010000002</v>
      </c>
      <c r="N31" s="25">
        <v>579894.27407604002</v>
      </c>
      <c r="XEY31"/>
      <c r="XEZ31"/>
      <c r="XFA31"/>
    </row>
    <row r="32" spans="1:14 16379:16381" s="1" customFormat="1" ht="25.85">
      <c r="A32" s="14">
        <v>28</v>
      </c>
      <c r="B32" s="15">
        <v>3</v>
      </c>
      <c r="C32" s="20">
        <v>1704</v>
      </c>
      <c r="D32" s="17">
        <v>17</v>
      </c>
      <c r="E32" s="19" t="s">
        <v>28</v>
      </c>
      <c r="F32" s="15">
        <v>3</v>
      </c>
      <c r="G32" s="18">
        <v>81.64</v>
      </c>
      <c r="H32" s="18">
        <v>63.78</v>
      </c>
      <c r="I32" s="18">
        <v>8904.7035766780991</v>
      </c>
      <c r="J32" s="23">
        <v>726980</v>
      </c>
      <c r="K32" s="14" t="s">
        <v>25</v>
      </c>
      <c r="L32" s="14"/>
      <c r="M32" s="25">
        <v>684156.51612000004</v>
      </c>
      <c r="N32" s="25">
        <v>636949.71650771995</v>
      </c>
      <c r="XEY32"/>
      <c r="XEZ32"/>
      <c r="XFA32"/>
    </row>
    <row r="33" spans="1:14 16379:16381" s="1" customFormat="1" ht="25.85">
      <c r="A33" s="14">
        <v>29</v>
      </c>
      <c r="B33" s="15">
        <v>3</v>
      </c>
      <c r="C33" s="20">
        <v>1801</v>
      </c>
      <c r="D33" s="17">
        <v>18</v>
      </c>
      <c r="E33" s="15" t="s">
        <v>23</v>
      </c>
      <c r="F33" s="15">
        <v>3</v>
      </c>
      <c r="G33" s="18">
        <v>114.1</v>
      </c>
      <c r="H33" s="18">
        <v>89.13</v>
      </c>
      <c r="I33" s="18">
        <v>7556.4680105170901</v>
      </c>
      <c r="J33" s="23">
        <v>862193</v>
      </c>
      <c r="K33" s="14" t="s">
        <v>25</v>
      </c>
      <c r="L33" s="14"/>
      <c r="M33" s="25">
        <v>827963.93790000002</v>
      </c>
      <c r="N33" s="25">
        <v>803290.61255057994</v>
      </c>
      <c r="XEY33"/>
      <c r="XEZ33"/>
      <c r="XFA33"/>
    </row>
    <row r="34" spans="1:14 16379:16381" s="1" customFormat="1" ht="25.85">
      <c r="A34" s="14">
        <v>30</v>
      </c>
      <c r="B34" s="15">
        <v>3</v>
      </c>
      <c r="C34" s="20">
        <v>1802</v>
      </c>
      <c r="D34" s="17">
        <v>18</v>
      </c>
      <c r="E34" s="19" t="s">
        <v>26</v>
      </c>
      <c r="F34" s="15">
        <v>3</v>
      </c>
      <c r="G34" s="18">
        <v>120.97</v>
      </c>
      <c r="H34" s="18">
        <v>94.5</v>
      </c>
      <c r="I34" s="18">
        <v>7984.6986856245303</v>
      </c>
      <c r="J34" s="28">
        <v>965909</v>
      </c>
      <c r="K34" s="14" t="s">
        <v>25</v>
      </c>
      <c r="L34" s="14"/>
      <c r="M34" s="25">
        <v>946687.41090000002</v>
      </c>
      <c r="N34" s="25">
        <v>927848.33142308996</v>
      </c>
      <c r="XEY34"/>
      <c r="XEZ34"/>
      <c r="XFA34"/>
    </row>
    <row r="35" spans="1:14 16379:16381" s="1" customFormat="1" ht="25.85">
      <c r="A35" s="14">
        <v>31</v>
      </c>
      <c r="B35" s="15">
        <v>3</v>
      </c>
      <c r="C35" s="20">
        <v>1803</v>
      </c>
      <c r="D35" s="17">
        <v>18</v>
      </c>
      <c r="E35" s="19" t="s">
        <v>27</v>
      </c>
      <c r="F35" s="15">
        <v>3</v>
      </c>
      <c r="G35" s="18">
        <v>71.7</v>
      </c>
      <c r="H35" s="18">
        <v>56.01</v>
      </c>
      <c r="I35" s="18">
        <v>8216.4714086471395</v>
      </c>
      <c r="J35" s="23">
        <v>589121</v>
      </c>
      <c r="K35" s="14" t="s">
        <v>25</v>
      </c>
      <c r="L35" s="14"/>
      <c r="M35" s="25">
        <v>565732.89630000002</v>
      </c>
      <c r="N35" s="25">
        <v>543329.87360652001</v>
      </c>
      <c r="XEY35"/>
      <c r="XEZ35"/>
      <c r="XFA35"/>
    </row>
    <row r="36" spans="1:14 16379:16381" s="1" customFormat="1" ht="25.85">
      <c r="A36" s="14">
        <v>32</v>
      </c>
      <c r="B36" s="15">
        <v>3</v>
      </c>
      <c r="C36" s="20">
        <v>1804</v>
      </c>
      <c r="D36" s="17">
        <v>18</v>
      </c>
      <c r="E36" s="19" t="s">
        <v>28</v>
      </c>
      <c r="F36" s="15">
        <v>3</v>
      </c>
      <c r="G36" s="18">
        <v>81.64</v>
      </c>
      <c r="H36" s="18">
        <v>63.78</v>
      </c>
      <c r="I36" s="18">
        <v>8351.7638412542892</v>
      </c>
      <c r="J36" s="23">
        <v>681838</v>
      </c>
      <c r="K36" s="14" t="s">
        <v>25</v>
      </c>
      <c r="L36" s="14"/>
      <c r="M36" s="25">
        <v>641673.65077199996</v>
      </c>
      <c r="N36" s="25">
        <v>597398.16886873206</v>
      </c>
      <c r="XEY36"/>
      <c r="XEZ36"/>
      <c r="XFA36"/>
    </row>
    <row r="37" spans="1:14 16379:16381" s="1" customFormat="1" ht="25.85">
      <c r="A37" s="14">
        <v>33</v>
      </c>
      <c r="B37" s="15">
        <v>3</v>
      </c>
      <c r="C37" s="20">
        <v>1901</v>
      </c>
      <c r="D37" s="17">
        <v>19</v>
      </c>
      <c r="E37" s="15" t="s">
        <v>23</v>
      </c>
      <c r="F37" s="15">
        <v>3</v>
      </c>
      <c r="G37" s="18">
        <v>114.1</v>
      </c>
      <c r="H37" s="18">
        <v>89.13</v>
      </c>
      <c r="I37" s="18">
        <v>8168.2296231376004</v>
      </c>
      <c r="J37" s="23">
        <v>931995</v>
      </c>
      <c r="K37" s="14" t="s">
        <v>25</v>
      </c>
      <c r="L37" s="14"/>
      <c r="M37" s="25">
        <v>894994.79850000003</v>
      </c>
      <c r="N37" s="25">
        <v>868323.95350469998</v>
      </c>
      <c r="XEY37"/>
      <c r="XEZ37"/>
      <c r="XFA37"/>
    </row>
    <row r="38" spans="1:14 16379:16381" s="1" customFormat="1" ht="25.85">
      <c r="A38" s="14">
        <v>34</v>
      </c>
      <c r="B38" s="15">
        <v>3</v>
      </c>
      <c r="C38" s="16">
        <v>1902</v>
      </c>
      <c r="D38" s="17">
        <v>19</v>
      </c>
      <c r="E38" s="19" t="s">
        <v>26</v>
      </c>
      <c r="F38" s="15">
        <v>3</v>
      </c>
      <c r="G38" s="18">
        <v>120.97</v>
      </c>
      <c r="H38" s="18">
        <v>94.5</v>
      </c>
      <c r="I38" s="18">
        <v>8596.4701992229493</v>
      </c>
      <c r="J38" s="23">
        <v>1039915</v>
      </c>
      <c r="K38" s="14" t="s">
        <v>25</v>
      </c>
      <c r="L38" s="14"/>
      <c r="M38" s="25">
        <v>1019220.6915</v>
      </c>
      <c r="N38" s="25">
        <v>998938.19973915</v>
      </c>
      <c r="XEY38"/>
      <c r="XEZ38"/>
      <c r="XFA38"/>
    </row>
    <row r="39" spans="1:14 16379:16381" s="1" customFormat="1" ht="25.85">
      <c r="A39" s="14">
        <v>35</v>
      </c>
      <c r="B39" s="15">
        <v>3</v>
      </c>
      <c r="C39" s="16">
        <v>1903</v>
      </c>
      <c r="D39" s="17">
        <v>19</v>
      </c>
      <c r="E39" s="19" t="s">
        <v>27</v>
      </c>
      <c r="F39" s="15">
        <v>3</v>
      </c>
      <c r="G39" s="18">
        <v>71.7</v>
      </c>
      <c r="H39" s="18">
        <v>56.01</v>
      </c>
      <c r="I39" s="18">
        <v>8828.2426778242698</v>
      </c>
      <c r="J39" s="23">
        <v>632985</v>
      </c>
      <c r="K39" s="14" t="s">
        <v>25</v>
      </c>
      <c r="L39" s="14"/>
      <c r="M39" s="25">
        <v>607855.49549999996</v>
      </c>
      <c r="N39" s="25">
        <v>583784.41787819995</v>
      </c>
      <c r="XEY39"/>
      <c r="XEZ39"/>
      <c r="XFA39"/>
    </row>
    <row r="40" spans="1:14 16379:16381" s="1" customFormat="1" ht="25.85">
      <c r="A40" s="14">
        <v>36</v>
      </c>
      <c r="B40" s="15">
        <v>3</v>
      </c>
      <c r="C40" s="16">
        <v>1904</v>
      </c>
      <c r="D40" s="17">
        <v>19</v>
      </c>
      <c r="E40" s="19" t="s">
        <v>28</v>
      </c>
      <c r="F40" s="15">
        <v>3</v>
      </c>
      <c r="G40" s="18">
        <v>81.64</v>
      </c>
      <c r="H40" s="18">
        <v>63.78</v>
      </c>
      <c r="I40" s="18">
        <v>8963.5227829495307</v>
      </c>
      <c r="J40" s="23">
        <v>731782</v>
      </c>
      <c r="K40" s="14" t="s">
        <v>25</v>
      </c>
      <c r="L40" s="14"/>
      <c r="M40" s="25">
        <v>688675.649508</v>
      </c>
      <c r="N40" s="25">
        <v>641157.02969194797</v>
      </c>
      <c r="XEY40"/>
      <c r="XEZ40"/>
      <c r="XFA40"/>
    </row>
    <row r="41" spans="1:14 16379:16381" s="1" customFormat="1" ht="25.85">
      <c r="A41" s="14">
        <v>37</v>
      </c>
      <c r="B41" s="15">
        <v>3</v>
      </c>
      <c r="C41" s="16">
        <v>2001</v>
      </c>
      <c r="D41" s="17">
        <v>20</v>
      </c>
      <c r="E41" s="15" t="s">
        <v>23</v>
      </c>
      <c r="F41" s="15">
        <v>3</v>
      </c>
      <c r="G41" s="18">
        <v>114.1</v>
      </c>
      <c r="H41" s="18">
        <v>89.13</v>
      </c>
      <c r="I41" s="18">
        <v>8109.4127957931596</v>
      </c>
      <c r="J41" s="23">
        <v>925284</v>
      </c>
      <c r="K41" s="14" t="s">
        <v>25</v>
      </c>
      <c r="L41" s="14"/>
      <c r="M41" s="25">
        <v>888550.22519999999</v>
      </c>
      <c r="N41" s="25">
        <v>862071.42848904</v>
      </c>
      <c r="XEY41"/>
      <c r="XEZ41"/>
      <c r="XFA41"/>
    </row>
    <row r="42" spans="1:14 16379:16381" s="1" customFormat="1" ht="25.85">
      <c r="A42" s="14">
        <v>38</v>
      </c>
      <c r="B42" s="15">
        <v>3</v>
      </c>
      <c r="C42" s="16">
        <v>2002</v>
      </c>
      <c r="D42" s="17">
        <v>20</v>
      </c>
      <c r="E42" s="19" t="s">
        <v>26</v>
      </c>
      <c r="F42" s="15">
        <v>3</v>
      </c>
      <c r="G42" s="18">
        <v>120.97</v>
      </c>
      <c r="H42" s="18">
        <v>94.5</v>
      </c>
      <c r="I42" s="18">
        <v>8537.6456972803207</v>
      </c>
      <c r="J42" s="23">
        <v>1032799</v>
      </c>
      <c r="K42" s="14" t="s">
        <v>25</v>
      </c>
      <c r="L42" s="14"/>
      <c r="M42" s="25">
        <v>1012246.2999</v>
      </c>
      <c r="N42" s="25">
        <v>992102.59853198996</v>
      </c>
      <c r="XEY42"/>
      <c r="XEZ42"/>
      <c r="XFA42"/>
    </row>
    <row r="43" spans="1:14 16379:16381" ht="25.85">
      <c r="A43" s="14">
        <v>39</v>
      </c>
      <c r="B43" s="15">
        <v>3</v>
      </c>
      <c r="C43" s="16">
        <v>2003</v>
      </c>
      <c r="D43" s="17">
        <v>20</v>
      </c>
      <c r="E43" s="19" t="s">
        <v>27</v>
      </c>
      <c r="F43" s="15">
        <v>3</v>
      </c>
      <c r="G43" s="18">
        <v>71.7</v>
      </c>
      <c r="H43" s="18">
        <v>56.01</v>
      </c>
      <c r="I43" s="18">
        <v>8769.4142259414202</v>
      </c>
      <c r="J43" s="23">
        <v>628767</v>
      </c>
      <c r="K43" s="14" t="s">
        <v>25</v>
      </c>
      <c r="L43" s="14"/>
      <c r="M43" s="25">
        <v>603804.95010000002</v>
      </c>
      <c r="N43" s="25">
        <v>579894.27407604002</v>
      </c>
    </row>
    <row r="44" spans="1:14 16379:16381" ht="25.85">
      <c r="A44" s="14">
        <v>40</v>
      </c>
      <c r="B44" s="15">
        <v>3</v>
      </c>
      <c r="C44" s="16">
        <v>2004</v>
      </c>
      <c r="D44" s="17">
        <v>20</v>
      </c>
      <c r="E44" s="19" t="s">
        <v>28</v>
      </c>
      <c r="F44" s="15">
        <v>3</v>
      </c>
      <c r="G44" s="18">
        <v>81.64</v>
      </c>
      <c r="H44" s="18">
        <v>63.78</v>
      </c>
      <c r="I44" s="18">
        <v>8904.7035766780991</v>
      </c>
      <c r="J44" s="23">
        <v>726980</v>
      </c>
      <c r="K44" s="14" t="s">
        <v>25</v>
      </c>
      <c r="L44" s="14"/>
      <c r="M44" s="25">
        <v>684156.51612000004</v>
      </c>
      <c r="N44" s="25">
        <v>636949.71650771995</v>
      </c>
    </row>
    <row r="45" spans="1:14 16379:16381" ht="25.85">
      <c r="A45" s="14">
        <v>41</v>
      </c>
      <c r="B45" s="15">
        <v>3</v>
      </c>
      <c r="C45" s="16">
        <v>2101</v>
      </c>
      <c r="D45" s="17">
        <v>20.3571428571429</v>
      </c>
      <c r="E45" s="15" t="s">
        <v>23</v>
      </c>
      <c r="F45" s="15">
        <v>3</v>
      </c>
      <c r="G45" s="18">
        <v>114.1</v>
      </c>
      <c r="H45" s="18">
        <v>89.13</v>
      </c>
      <c r="I45" s="18">
        <v>8050.5872042068404</v>
      </c>
      <c r="J45" s="23">
        <v>918572</v>
      </c>
      <c r="K45" s="14" t="s">
        <v>25</v>
      </c>
      <c r="L45" s="14"/>
      <c r="M45" s="25">
        <v>882104.69160000002</v>
      </c>
      <c r="N45" s="25">
        <v>855817.97179032001</v>
      </c>
    </row>
    <row r="46" spans="1:14 16379:16381" ht="25.85">
      <c r="A46" s="14">
        <v>42</v>
      </c>
      <c r="B46" s="15">
        <v>3</v>
      </c>
      <c r="C46" s="16">
        <v>2102</v>
      </c>
      <c r="D46" s="17">
        <v>20.547619047619001</v>
      </c>
      <c r="E46" s="19" t="s">
        <v>26</v>
      </c>
      <c r="F46" s="15">
        <v>3</v>
      </c>
      <c r="G46" s="18">
        <v>120.97</v>
      </c>
      <c r="H46" s="18">
        <v>94.5</v>
      </c>
      <c r="I46" s="18">
        <v>8478.8294618500495</v>
      </c>
      <c r="J46" s="23">
        <v>1025684</v>
      </c>
      <c r="K46" s="14" t="s">
        <v>25</v>
      </c>
      <c r="L46" s="14"/>
      <c r="M46" s="25">
        <v>1005272.8884000001</v>
      </c>
      <c r="N46" s="25">
        <v>985267.95792084001</v>
      </c>
    </row>
    <row r="47" spans="1:14 16379:16381" ht="25.85">
      <c r="A47" s="14">
        <v>43</v>
      </c>
      <c r="B47" s="15">
        <v>3</v>
      </c>
      <c r="C47" s="16">
        <v>2103</v>
      </c>
      <c r="D47" s="17">
        <v>20.738095238095202</v>
      </c>
      <c r="E47" s="19" t="s">
        <v>27</v>
      </c>
      <c r="F47" s="15">
        <v>3</v>
      </c>
      <c r="G47" s="18">
        <v>71.7</v>
      </c>
      <c r="H47" s="18">
        <v>56.01</v>
      </c>
      <c r="I47" s="18">
        <v>8710.5857740585798</v>
      </c>
      <c r="J47" s="23">
        <v>624549</v>
      </c>
      <c r="K47" s="14" t="s">
        <v>25</v>
      </c>
      <c r="L47" s="14"/>
      <c r="M47" s="25">
        <v>599754.40469999996</v>
      </c>
      <c r="N47" s="25">
        <v>576004.13027387997</v>
      </c>
    </row>
    <row r="48" spans="1:14 16379:16381" ht="25.85">
      <c r="A48" s="14">
        <v>44</v>
      </c>
      <c r="B48" s="15">
        <v>3</v>
      </c>
      <c r="C48" s="16">
        <v>2104</v>
      </c>
      <c r="D48" s="17">
        <v>20.928571428571399</v>
      </c>
      <c r="E48" s="19" t="s">
        <v>28</v>
      </c>
      <c r="F48" s="15">
        <v>3</v>
      </c>
      <c r="G48" s="18">
        <v>81.64</v>
      </c>
      <c r="H48" s="18">
        <v>63.78</v>
      </c>
      <c r="I48" s="18">
        <v>8845.8843704066603</v>
      </c>
      <c r="J48" s="23">
        <v>722178</v>
      </c>
      <c r="K48" s="14" t="s">
        <v>25</v>
      </c>
      <c r="L48" s="14"/>
      <c r="M48" s="25">
        <v>679637.38273199997</v>
      </c>
      <c r="N48" s="25">
        <v>632742.40332349204</v>
      </c>
    </row>
    <row r="49" spans="1:14" ht="25.85">
      <c r="A49" s="14">
        <v>45</v>
      </c>
      <c r="B49" s="15">
        <v>3</v>
      </c>
      <c r="C49" s="16">
        <v>2203</v>
      </c>
      <c r="D49" s="17">
        <v>22</v>
      </c>
      <c r="E49" s="19" t="s">
        <v>27</v>
      </c>
      <c r="F49" s="15">
        <v>3</v>
      </c>
      <c r="G49" s="18">
        <v>71.7</v>
      </c>
      <c r="H49" s="18">
        <v>56.01</v>
      </c>
      <c r="I49" s="18">
        <v>8675.2998605299908</v>
      </c>
      <c r="J49" s="23">
        <v>622019</v>
      </c>
      <c r="K49" s="14" t="s">
        <v>25</v>
      </c>
      <c r="L49" s="14"/>
      <c r="M49" s="25">
        <v>597324.84569999995</v>
      </c>
      <c r="N49" s="25">
        <v>573670.78181028005</v>
      </c>
    </row>
    <row r="50" spans="1:14" ht="25.85">
      <c r="A50" s="14">
        <v>46</v>
      </c>
      <c r="B50" s="15">
        <v>3</v>
      </c>
      <c r="C50" s="16">
        <v>2204</v>
      </c>
      <c r="D50" s="17">
        <v>22</v>
      </c>
      <c r="E50" s="19" t="s">
        <v>28</v>
      </c>
      <c r="F50" s="15">
        <v>3</v>
      </c>
      <c r="G50" s="18">
        <v>81.64</v>
      </c>
      <c r="H50" s="18">
        <v>63.78</v>
      </c>
      <c r="I50" s="18">
        <v>8810.5830475257208</v>
      </c>
      <c r="J50" s="23">
        <v>719296</v>
      </c>
      <c r="K50" s="14" t="s">
        <v>25</v>
      </c>
      <c r="L50" s="14"/>
      <c r="M50" s="25">
        <v>676925.14982399996</v>
      </c>
      <c r="N50" s="25">
        <v>630217.31448614399</v>
      </c>
    </row>
    <row r="51" spans="1:14" ht="25.85">
      <c r="A51" s="14">
        <v>47</v>
      </c>
      <c r="B51" s="15">
        <v>3</v>
      </c>
      <c r="C51" s="16">
        <v>2301</v>
      </c>
      <c r="D51" s="17">
        <v>23</v>
      </c>
      <c r="E51" s="15" t="s">
        <v>23</v>
      </c>
      <c r="F51" s="15">
        <v>3</v>
      </c>
      <c r="G51" s="18">
        <v>114.1</v>
      </c>
      <c r="H51" s="18">
        <v>89.13</v>
      </c>
      <c r="I51" s="18">
        <v>7980</v>
      </c>
      <c r="J51" s="23">
        <v>910518</v>
      </c>
      <c r="K51" s="14" t="s">
        <v>25</v>
      </c>
      <c r="L51" s="14"/>
      <c r="M51" s="25">
        <v>874370.43539999996</v>
      </c>
      <c r="N51" s="25">
        <v>848314.19642507995</v>
      </c>
    </row>
    <row r="52" spans="1:14" ht="25.85">
      <c r="A52" s="14">
        <v>48</v>
      </c>
      <c r="B52" s="15">
        <v>3</v>
      </c>
      <c r="C52" s="16">
        <v>2303</v>
      </c>
      <c r="D52" s="17">
        <v>23</v>
      </c>
      <c r="E52" s="19" t="s">
        <v>27</v>
      </c>
      <c r="F52" s="15">
        <v>3</v>
      </c>
      <c r="G52" s="18">
        <v>71.7</v>
      </c>
      <c r="H52" s="18">
        <v>56.01</v>
      </c>
      <c r="I52" s="18">
        <v>7415.4393305439298</v>
      </c>
      <c r="J52" s="27">
        <v>531687</v>
      </c>
      <c r="K52" s="14" t="s">
        <v>25</v>
      </c>
      <c r="L52" s="14"/>
      <c r="M52" s="25">
        <v>510579.02610000002</v>
      </c>
      <c r="N52" s="25">
        <v>451933.86</v>
      </c>
    </row>
    <row r="53" spans="1:14" ht="25.85">
      <c r="A53" s="14">
        <v>49</v>
      </c>
      <c r="B53" s="15">
        <v>3</v>
      </c>
      <c r="C53" s="16">
        <v>2304</v>
      </c>
      <c r="D53" s="17">
        <v>23</v>
      </c>
      <c r="E53" s="19" t="s">
        <v>28</v>
      </c>
      <c r="F53" s="15">
        <v>3</v>
      </c>
      <c r="G53" s="18">
        <v>81.64</v>
      </c>
      <c r="H53" s="18">
        <v>63.78</v>
      </c>
      <c r="I53" s="18">
        <v>7154.97305242528</v>
      </c>
      <c r="J53" s="27">
        <v>584132</v>
      </c>
      <c r="K53" s="14" t="s">
        <v>25</v>
      </c>
      <c r="L53" s="14"/>
      <c r="M53" s="25">
        <v>549723.12040799996</v>
      </c>
      <c r="N53" s="25">
        <v>496511.12</v>
      </c>
    </row>
    <row r="54" spans="1:14" ht="25.85">
      <c r="A54" s="14">
        <v>50</v>
      </c>
      <c r="B54" s="15">
        <v>3</v>
      </c>
      <c r="C54" s="16">
        <v>2403</v>
      </c>
      <c r="D54" s="17">
        <v>24</v>
      </c>
      <c r="E54" s="19" t="s">
        <v>27</v>
      </c>
      <c r="F54" s="15">
        <v>3</v>
      </c>
      <c r="G54" s="18">
        <v>71.7</v>
      </c>
      <c r="H54" s="18">
        <v>56.01</v>
      </c>
      <c r="I54" s="18">
        <v>6971.1576011157604</v>
      </c>
      <c r="J54" s="27">
        <v>499832</v>
      </c>
      <c r="K54" s="14" t="s">
        <v>25</v>
      </c>
      <c r="L54" s="14"/>
      <c r="M54" s="25">
        <v>479988.66960000002</v>
      </c>
      <c r="N54" s="25">
        <v>424856.46</v>
      </c>
    </row>
    <row r="55" spans="1:14" ht="25.85">
      <c r="A55" s="14">
        <v>51</v>
      </c>
      <c r="B55" s="15">
        <v>3</v>
      </c>
      <c r="C55" s="16">
        <v>2404</v>
      </c>
      <c r="D55" s="17">
        <v>24</v>
      </c>
      <c r="E55" s="19" t="s">
        <v>28</v>
      </c>
      <c r="F55" s="15">
        <v>3</v>
      </c>
      <c r="G55" s="18">
        <v>81.64</v>
      </c>
      <c r="H55" s="18">
        <v>63.78</v>
      </c>
      <c r="I55" s="18">
        <v>6732.9005389514896</v>
      </c>
      <c r="J55" s="27">
        <v>549674</v>
      </c>
      <c r="K55" s="14" t="s">
        <v>25</v>
      </c>
      <c r="L55" s="14"/>
      <c r="M55" s="25">
        <v>517294.90335600002</v>
      </c>
      <c r="N55" s="25">
        <v>467222.84</v>
      </c>
    </row>
    <row r="56" spans="1:14" ht="25.85">
      <c r="A56" s="14">
        <v>52</v>
      </c>
      <c r="B56" s="15">
        <v>3</v>
      </c>
      <c r="C56" s="16">
        <v>2501</v>
      </c>
      <c r="D56" s="17">
        <v>25</v>
      </c>
      <c r="E56" s="15" t="s">
        <v>23</v>
      </c>
      <c r="F56" s="15">
        <v>3</v>
      </c>
      <c r="G56" s="18">
        <v>114.1</v>
      </c>
      <c r="H56" s="18">
        <v>89.13</v>
      </c>
      <c r="I56" s="18">
        <v>7921.1744084136699</v>
      </c>
      <c r="J56" s="23">
        <v>903806</v>
      </c>
      <c r="K56" s="14" t="s">
        <v>25</v>
      </c>
      <c r="L56" s="14"/>
      <c r="M56" s="25">
        <v>867924.90179999999</v>
      </c>
      <c r="N56" s="25">
        <v>842060.73972635996</v>
      </c>
    </row>
    <row r="57" spans="1:14" ht="25.85">
      <c r="A57" s="14">
        <v>53</v>
      </c>
      <c r="B57" s="15">
        <v>3</v>
      </c>
      <c r="C57" s="16">
        <v>2503</v>
      </c>
      <c r="D57" s="17">
        <v>25</v>
      </c>
      <c r="E57" s="19" t="s">
        <v>27</v>
      </c>
      <c r="F57" s="15">
        <v>3</v>
      </c>
      <c r="G57" s="18">
        <v>71.7</v>
      </c>
      <c r="H57" s="18">
        <v>56.01</v>
      </c>
      <c r="I57" s="18">
        <v>8581.1854951185505</v>
      </c>
      <c r="J57" s="23">
        <v>615271</v>
      </c>
      <c r="K57" s="14" t="s">
        <v>25</v>
      </c>
      <c r="L57" s="14"/>
      <c r="M57" s="25">
        <v>590844.74129999999</v>
      </c>
      <c r="N57" s="25">
        <v>567447.28954451997</v>
      </c>
    </row>
    <row r="58" spans="1:14" ht="25.85">
      <c r="A58" s="14">
        <v>54</v>
      </c>
      <c r="B58" s="15">
        <v>3</v>
      </c>
      <c r="C58" s="16">
        <v>2504</v>
      </c>
      <c r="D58" s="17">
        <v>25</v>
      </c>
      <c r="E58" s="19" t="s">
        <v>28</v>
      </c>
      <c r="F58" s="15">
        <v>3</v>
      </c>
      <c r="G58" s="18">
        <v>81.64</v>
      </c>
      <c r="H58" s="18">
        <v>63.78</v>
      </c>
      <c r="I58" s="18">
        <v>8716.4747672709509</v>
      </c>
      <c r="J58" s="23">
        <v>711613</v>
      </c>
      <c r="K58" s="14" t="s">
        <v>25</v>
      </c>
      <c r="L58" s="14"/>
      <c r="M58" s="25">
        <v>669694.72462200001</v>
      </c>
      <c r="N58" s="25">
        <v>623485.78862308199</v>
      </c>
    </row>
    <row r="59" spans="1:14" ht="25.85">
      <c r="A59" s="14">
        <v>55</v>
      </c>
      <c r="B59" s="15">
        <v>3</v>
      </c>
      <c r="C59" s="16">
        <v>2601</v>
      </c>
      <c r="D59" s="17">
        <v>26</v>
      </c>
      <c r="E59" s="15" t="s">
        <v>23</v>
      </c>
      <c r="F59" s="15">
        <v>3</v>
      </c>
      <c r="G59" s="18">
        <v>114.1</v>
      </c>
      <c r="H59" s="18">
        <v>89.13</v>
      </c>
      <c r="I59" s="18">
        <v>7874.11042944785</v>
      </c>
      <c r="J59" s="23">
        <v>898436</v>
      </c>
      <c r="K59" s="14" t="s">
        <v>25</v>
      </c>
      <c r="L59" s="14"/>
      <c r="M59" s="25">
        <v>862768.09080000001</v>
      </c>
      <c r="N59" s="25">
        <v>837057.60169416002</v>
      </c>
    </row>
    <row r="60" spans="1:14" ht="25.85">
      <c r="A60" s="14">
        <v>56</v>
      </c>
      <c r="B60" s="15">
        <v>3</v>
      </c>
      <c r="C60" s="16">
        <v>2603</v>
      </c>
      <c r="D60" s="17">
        <v>26</v>
      </c>
      <c r="E60" s="19" t="s">
        <v>27</v>
      </c>
      <c r="F60" s="15">
        <v>3</v>
      </c>
      <c r="G60" s="18">
        <v>71.7</v>
      </c>
      <c r="H60" s="18">
        <v>56.01</v>
      </c>
      <c r="I60" s="18">
        <v>8534.1143654114403</v>
      </c>
      <c r="J60" s="23">
        <v>611896</v>
      </c>
      <c r="K60" s="14" t="s">
        <v>25</v>
      </c>
      <c r="L60" s="14"/>
      <c r="M60" s="25">
        <v>587603.72880000004</v>
      </c>
      <c r="N60" s="25">
        <v>564334.62113951996</v>
      </c>
    </row>
    <row r="61" spans="1:14" ht="25.85">
      <c r="A61" s="14">
        <v>57</v>
      </c>
      <c r="B61" s="15">
        <v>3</v>
      </c>
      <c r="C61" s="16">
        <v>2604</v>
      </c>
      <c r="D61" s="17">
        <v>26</v>
      </c>
      <c r="E61" s="19" t="s">
        <v>28</v>
      </c>
      <c r="F61" s="15">
        <v>3</v>
      </c>
      <c r="G61" s="18">
        <v>81.64</v>
      </c>
      <c r="H61" s="18">
        <v>63.78</v>
      </c>
      <c r="I61" s="18">
        <v>8669.4145026947608</v>
      </c>
      <c r="J61" s="23">
        <v>707771</v>
      </c>
      <c r="K61" s="14" t="s">
        <v>25</v>
      </c>
      <c r="L61" s="14"/>
      <c r="M61" s="25">
        <v>666079.04147399997</v>
      </c>
      <c r="N61" s="25">
        <v>620119.58761229401</v>
      </c>
    </row>
    <row r="62" spans="1:14" ht="25.85">
      <c r="A62" s="14">
        <v>58</v>
      </c>
      <c r="B62" s="15">
        <v>3</v>
      </c>
      <c r="C62" s="16">
        <v>2701</v>
      </c>
      <c r="D62" s="17">
        <v>27</v>
      </c>
      <c r="E62" s="15" t="s">
        <v>23</v>
      </c>
      <c r="F62" s="15">
        <v>3</v>
      </c>
      <c r="G62" s="18">
        <v>114.1</v>
      </c>
      <c r="H62" s="18">
        <v>89.13</v>
      </c>
      <c r="I62" s="18">
        <v>7815.2936021034202</v>
      </c>
      <c r="J62" s="23">
        <v>891725</v>
      </c>
      <c r="K62" s="14" t="s">
        <v>25</v>
      </c>
      <c r="L62" s="14"/>
      <c r="M62" s="25">
        <v>856323.51749999996</v>
      </c>
      <c r="N62" s="25">
        <v>830805.07667850005</v>
      </c>
    </row>
    <row r="63" spans="1:14" ht="25.85">
      <c r="A63" s="14">
        <v>59</v>
      </c>
      <c r="B63" s="15">
        <v>3</v>
      </c>
      <c r="C63" s="16">
        <v>2703</v>
      </c>
      <c r="D63" s="17">
        <v>27</v>
      </c>
      <c r="E63" s="19" t="s">
        <v>27</v>
      </c>
      <c r="F63" s="15">
        <v>3</v>
      </c>
      <c r="G63" s="18">
        <v>71.7</v>
      </c>
      <c r="H63" s="18">
        <v>56.01</v>
      </c>
      <c r="I63" s="18">
        <v>7274.0725244072501</v>
      </c>
      <c r="J63" s="27">
        <v>521551</v>
      </c>
      <c r="K63" s="14" t="s">
        <v>25</v>
      </c>
      <c r="L63" s="14"/>
      <c r="M63" s="25">
        <v>500845.4253</v>
      </c>
      <c r="N63" s="25">
        <v>443317.7</v>
      </c>
    </row>
    <row r="64" spans="1:14" ht="25.85">
      <c r="A64" s="14">
        <v>60</v>
      </c>
      <c r="B64" s="15">
        <v>3</v>
      </c>
      <c r="C64" s="16">
        <v>2704</v>
      </c>
      <c r="D64" s="17">
        <v>27</v>
      </c>
      <c r="E64" s="19" t="s">
        <v>28</v>
      </c>
      <c r="F64" s="15">
        <v>3</v>
      </c>
      <c r="G64" s="18">
        <v>81.64</v>
      </c>
      <c r="H64" s="18">
        <v>63.78</v>
      </c>
      <c r="I64" s="18">
        <v>7020.6761391474802</v>
      </c>
      <c r="J64" s="27">
        <v>573168</v>
      </c>
      <c r="K64" s="14" t="s">
        <v>25</v>
      </c>
      <c r="L64" s="14"/>
      <c r="M64" s="25">
        <v>539404.96579199994</v>
      </c>
      <c r="N64" s="25">
        <v>487192.3</v>
      </c>
    </row>
    <row r="65" spans="1:14" ht="25.85">
      <c r="A65" s="14">
        <v>61</v>
      </c>
      <c r="B65" s="15">
        <v>3</v>
      </c>
      <c r="C65" s="16">
        <v>2801</v>
      </c>
      <c r="D65" s="17">
        <v>28</v>
      </c>
      <c r="E65" s="15" t="s">
        <v>23</v>
      </c>
      <c r="F65" s="15">
        <v>3</v>
      </c>
      <c r="G65" s="18">
        <v>114.1</v>
      </c>
      <c r="H65" s="18">
        <v>89.13</v>
      </c>
      <c r="I65" s="18">
        <v>7780</v>
      </c>
      <c r="J65" s="23">
        <v>887698</v>
      </c>
      <c r="K65" s="14" t="s">
        <v>25</v>
      </c>
      <c r="L65" s="14"/>
      <c r="M65" s="25">
        <v>852456.38939999999</v>
      </c>
      <c r="N65" s="25">
        <v>827053.18899587996</v>
      </c>
    </row>
    <row r="66" spans="1:14" ht="25.85">
      <c r="A66" s="14">
        <v>62</v>
      </c>
      <c r="B66" s="15">
        <v>3</v>
      </c>
      <c r="C66" s="16">
        <v>2803</v>
      </c>
      <c r="D66" s="17">
        <v>28</v>
      </c>
      <c r="E66" s="19" t="s">
        <v>27</v>
      </c>
      <c r="F66" s="15">
        <v>3</v>
      </c>
      <c r="G66" s="18">
        <v>71.7</v>
      </c>
      <c r="H66" s="18">
        <v>56.01</v>
      </c>
      <c r="I66" s="18">
        <v>7243.7796373779602</v>
      </c>
      <c r="J66" s="27">
        <v>519379</v>
      </c>
      <c r="K66" s="14" t="s">
        <v>25</v>
      </c>
      <c r="L66" s="14"/>
      <c r="M66" s="25">
        <v>498759.65370000002</v>
      </c>
      <c r="N66" s="25">
        <v>441472.36</v>
      </c>
    </row>
    <row r="67" spans="1:14" ht="25.85">
      <c r="A67" s="14">
        <v>63</v>
      </c>
      <c r="B67" s="15">
        <v>3</v>
      </c>
      <c r="C67" s="16">
        <v>2804</v>
      </c>
      <c r="D67" s="17">
        <v>28</v>
      </c>
      <c r="E67" s="19" t="s">
        <v>28</v>
      </c>
      <c r="F67" s="15">
        <v>3</v>
      </c>
      <c r="G67" s="18">
        <v>81.64</v>
      </c>
      <c r="H67" s="18">
        <v>63.78</v>
      </c>
      <c r="I67" s="18">
        <v>6991.9034786869197</v>
      </c>
      <c r="J67" s="27">
        <v>570819</v>
      </c>
      <c r="K67" s="14" t="s">
        <v>25</v>
      </c>
      <c r="L67" s="14"/>
      <c r="M67" s="25">
        <v>537194.33598600002</v>
      </c>
      <c r="N67" s="25">
        <v>485196.04</v>
      </c>
    </row>
    <row r="68" spans="1:14" ht="25.85">
      <c r="A68" s="14">
        <v>64</v>
      </c>
      <c r="B68" s="15">
        <v>3</v>
      </c>
      <c r="C68" s="16">
        <v>2901</v>
      </c>
      <c r="D68" s="17">
        <v>29</v>
      </c>
      <c r="E68" s="15" t="s">
        <v>23</v>
      </c>
      <c r="F68" s="15">
        <v>3</v>
      </c>
      <c r="G68" s="18">
        <v>114.1</v>
      </c>
      <c r="H68" s="18">
        <v>89.13</v>
      </c>
      <c r="I68" s="18">
        <v>7485.8808063102497</v>
      </c>
      <c r="J68" s="23">
        <v>854139</v>
      </c>
      <c r="K68" s="14" t="s">
        <v>25</v>
      </c>
      <c r="L68" s="14"/>
      <c r="M68" s="25">
        <v>820229.68169999996</v>
      </c>
      <c r="N68" s="25">
        <v>795786.83718534</v>
      </c>
    </row>
    <row r="69" spans="1:14" ht="25.85">
      <c r="A69" s="14">
        <v>65</v>
      </c>
      <c r="B69" s="15">
        <v>3</v>
      </c>
      <c r="C69" s="16">
        <v>2902</v>
      </c>
      <c r="D69" s="17">
        <v>29</v>
      </c>
      <c r="E69" s="19" t="s">
        <v>26</v>
      </c>
      <c r="F69" s="15">
        <v>3</v>
      </c>
      <c r="G69" s="18">
        <v>120.97</v>
      </c>
      <c r="H69" s="18">
        <v>94.5</v>
      </c>
      <c r="I69" s="18">
        <v>7914.1192031082101</v>
      </c>
      <c r="J69" s="23">
        <v>957371</v>
      </c>
      <c r="K69" s="14" t="s">
        <v>25</v>
      </c>
      <c r="L69" s="14"/>
      <c r="M69" s="25">
        <v>938319.31709999999</v>
      </c>
      <c r="N69" s="25">
        <v>919646.76268971001</v>
      </c>
    </row>
    <row r="70" spans="1:14" ht="25.85">
      <c r="A70" s="14">
        <v>66</v>
      </c>
      <c r="B70" s="15">
        <v>3</v>
      </c>
      <c r="C70" s="16">
        <v>2904</v>
      </c>
      <c r="D70" s="17">
        <v>29</v>
      </c>
      <c r="E70" s="19" t="s">
        <v>28</v>
      </c>
      <c r="F70" s="15">
        <v>3</v>
      </c>
      <c r="G70" s="18">
        <v>81.64</v>
      </c>
      <c r="H70" s="18">
        <v>63.78</v>
      </c>
      <c r="I70" s="18">
        <v>6752.0945614894699</v>
      </c>
      <c r="J70" s="27">
        <v>551241</v>
      </c>
      <c r="K70" s="14" t="s">
        <v>25</v>
      </c>
      <c r="L70" s="14"/>
      <c r="M70" s="25">
        <v>518769.59765399998</v>
      </c>
      <c r="N70" s="25">
        <v>468554.66</v>
      </c>
    </row>
    <row r="71" spans="1:14" ht="30.6">
      <c r="A71" s="14">
        <v>67</v>
      </c>
      <c r="B71" s="15">
        <v>3</v>
      </c>
      <c r="C71" s="16">
        <v>3001</v>
      </c>
      <c r="D71" s="17">
        <v>30</v>
      </c>
      <c r="E71" s="15" t="s">
        <v>23</v>
      </c>
      <c r="F71" s="15">
        <v>3</v>
      </c>
      <c r="G71" s="18">
        <v>114.1</v>
      </c>
      <c r="H71" s="18">
        <v>89.13</v>
      </c>
      <c r="I71" s="18">
        <v>10485.880806310301</v>
      </c>
      <c r="J71" s="23">
        <v>1196439</v>
      </c>
      <c r="K71" s="14" t="s">
        <v>25</v>
      </c>
      <c r="L71" s="24" t="s">
        <v>30</v>
      </c>
      <c r="M71" s="25">
        <v>1148940.3717</v>
      </c>
      <c r="N71" s="25">
        <v>1114701.9486233401</v>
      </c>
    </row>
    <row r="72" spans="1:14" ht="30.6">
      <c r="A72" s="14">
        <v>68</v>
      </c>
      <c r="B72" s="15">
        <v>3</v>
      </c>
      <c r="C72" s="16">
        <v>3002</v>
      </c>
      <c r="D72" s="17">
        <v>30</v>
      </c>
      <c r="E72" s="19" t="s">
        <v>26</v>
      </c>
      <c r="F72" s="15">
        <v>3</v>
      </c>
      <c r="G72" s="18">
        <v>120.97</v>
      </c>
      <c r="H72" s="18">
        <v>94.5</v>
      </c>
      <c r="I72" s="18">
        <v>10984.706952136899</v>
      </c>
      <c r="J72" s="23">
        <v>1328820</v>
      </c>
      <c r="K72" s="14" t="s">
        <v>25</v>
      </c>
      <c r="L72" s="24" t="s">
        <v>31</v>
      </c>
      <c r="M72" s="25">
        <v>1302376.4820000001</v>
      </c>
      <c r="N72" s="25">
        <v>1276459.1900082</v>
      </c>
    </row>
    <row r="73" spans="1:14" ht="30.6">
      <c r="A73" s="14">
        <v>69</v>
      </c>
      <c r="B73" s="15">
        <v>3</v>
      </c>
      <c r="C73" s="16">
        <v>3003</v>
      </c>
      <c r="D73" s="17">
        <v>30</v>
      </c>
      <c r="E73" s="19" t="s">
        <v>27</v>
      </c>
      <c r="F73" s="15">
        <v>3</v>
      </c>
      <c r="G73" s="18">
        <v>71.7</v>
      </c>
      <c r="H73" s="18">
        <v>56.01</v>
      </c>
      <c r="I73" s="18">
        <v>9910.5857740585798</v>
      </c>
      <c r="J73" s="23">
        <v>710589</v>
      </c>
      <c r="K73" s="14" t="s">
        <v>25</v>
      </c>
      <c r="L73" s="24" t="s">
        <v>32</v>
      </c>
      <c r="M73" s="25">
        <v>682378.61670000001</v>
      </c>
      <c r="N73" s="25">
        <v>655356.42347867996</v>
      </c>
    </row>
    <row r="74" spans="1:14" ht="30.6">
      <c r="A74" s="14">
        <v>70</v>
      </c>
      <c r="B74" s="15">
        <v>3</v>
      </c>
      <c r="C74" s="16">
        <v>3004</v>
      </c>
      <c r="D74" s="17">
        <v>30</v>
      </c>
      <c r="E74" s="19" t="s">
        <v>28</v>
      </c>
      <c r="F74" s="15">
        <v>3</v>
      </c>
      <c r="G74" s="18">
        <v>81.64</v>
      </c>
      <c r="H74" s="18">
        <v>63.78</v>
      </c>
      <c r="I74" s="18">
        <v>10975.30622244</v>
      </c>
      <c r="J74" s="23">
        <v>896024</v>
      </c>
      <c r="K74" s="14" t="s">
        <v>25</v>
      </c>
      <c r="L74" s="24" t="s">
        <v>33</v>
      </c>
      <c r="M74" s="25">
        <v>843242.81025600003</v>
      </c>
      <c r="N74" s="25">
        <v>785059.05634833605</v>
      </c>
    </row>
    <row r="75" spans="1:14">
      <c r="A75" s="1"/>
      <c r="B75" s="1"/>
      <c r="C75" s="1"/>
      <c r="G75" s="1">
        <f>SUM(G5:G74)</f>
        <v>6451.1800000000021</v>
      </c>
      <c r="H75" s="1"/>
      <c r="I75" s="25">
        <f>J75/G75</f>
        <v>8209.3497623690528</v>
      </c>
      <c r="J75">
        <f>SUM(J5:J74)</f>
        <v>52959993</v>
      </c>
      <c r="N75" s="30">
        <f>SUM(N5:N74)</f>
        <v>48337673.391865619</v>
      </c>
    </row>
    <row r="76" spans="1:14">
      <c r="A76" s="1"/>
      <c r="B76" s="1"/>
      <c r="C76" s="1"/>
      <c r="H76" s="1"/>
      <c r="I76" s="31">
        <f>N77/G75</f>
        <v>7942.4126741739556</v>
      </c>
      <c r="N76" s="30">
        <f>N75*0.06</f>
        <v>2900260.4035119368</v>
      </c>
    </row>
    <row r="77" spans="1:14">
      <c r="A77" s="1"/>
      <c r="B77" s="1"/>
      <c r="C77" s="1"/>
      <c r="H77" s="1"/>
      <c r="I77" s="31">
        <f>N75/G75</f>
        <v>7492.8421454471281</v>
      </c>
      <c r="L77">
        <f>N75/J75</f>
        <v>0.91272053966973932</v>
      </c>
      <c r="N77" s="30">
        <f>SUM(N75:N76)</f>
        <v>51237933.795377553</v>
      </c>
    </row>
    <row r="78" spans="1:14">
      <c r="A78" s="1"/>
      <c r="B78" s="1"/>
      <c r="C78" s="1"/>
      <c r="H78" s="1"/>
      <c r="I78" s="1"/>
    </row>
    <row r="79" spans="1:14">
      <c r="A79" s="1"/>
      <c r="B79" s="1"/>
      <c r="C79" s="1"/>
      <c r="H79" s="1"/>
      <c r="I79" s="1"/>
    </row>
    <row r="80" spans="1:14">
      <c r="A80" s="1"/>
      <c r="B80" s="1"/>
      <c r="C80" s="1"/>
      <c r="H80" s="1"/>
      <c r="I80" s="1"/>
    </row>
    <row r="81" spans="1:9">
      <c r="A81" s="1"/>
      <c r="B81" s="1"/>
      <c r="C81" s="1"/>
      <c r="H81" s="1"/>
      <c r="I81" s="1"/>
    </row>
    <row r="82" spans="1:9">
      <c r="A82" s="1"/>
      <c r="B82" s="1"/>
      <c r="C82" s="1"/>
      <c r="H82" s="1"/>
      <c r="I82" s="1"/>
    </row>
    <row r="83" spans="1:9">
      <c r="A83" s="1"/>
      <c r="B83" s="1"/>
      <c r="C83" s="1"/>
      <c r="H83" s="1"/>
      <c r="I83" s="1"/>
    </row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mergeCells count="1">
    <mergeCell ref="A1:B1"/>
  </mergeCells>
  <phoneticPr fontId="21" type="noConversion"/>
  <dataValidations count="1">
    <dataValidation type="whole" allowBlank="1" showInputMessage="1" showErrorMessage="1" error="输入的数据不对，请输入整数。比如1或2或3或4或5等。" sqref="D8 D9 D10 D11 D18 D19 D5:D7 D12:D13 D14:D17 D20:D21 D22:D23 D24:D26 D27:D48 D49:D51 D52:D53 D54:D56 D57:D59 D60:D62 D63:D65 D66:D69 D70:D74" xr:uid="{00000000-0002-0000-0200-000000000000}">
      <formula1>-200</formula1>
      <formula2>500</formula2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附件2 (2)</vt:lpstr>
      <vt:lpstr>未售货量均价</vt:lpstr>
      <vt:lpstr>Sheet1</vt:lpstr>
      <vt:lpstr>'附件2 (2)'!Print_Area</vt:lpstr>
      <vt:lpstr>'附件2 (2)'!Print_Titles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Microsoft</cp:lastModifiedBy>
  <cp:lastPrinted>2024-03-20T01:39:33Z</cp:lastPrinted>
  <dcterms:created xsi:type="dcterms:W3CDTF">2011-04-26T02:07:00Z</dcterms:created>
  <dcterms:modified xsi:type="dcterms:W3CDTF">2024-03-20T02:12:40Z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46949919A4584133A0D3A50891BB0DEE</vt:lpwstr>
  </property>
  <property fmtid="{D5CDD505-2E9C-101B-9397-08002B2CF9AE}" pid="4" name="commondata">
    <vt:lpwstr>eyJoZGlkIjoiNjg0ZjQ3NDI0YTQwNmIxMjNhNDZmNGY1Y2QwMjhkM2QifQ==</vt:lpwstr>
  </property>
</Properties>
</file>