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'附件2'!$A$4:$P$17</definedName>
  </definedNames>
  <calcPr fullCalcOnLoad="1"/>
</workbook>
</file>

<file path=xl/sharedStrings.xml><?xml version="1.0" encoding="utf-8"?>
<sst xmlns="http://schemas.openxmlformats.org/spreadsheetml/2006/main" count="53" uniqueCount="39">
  <si>
    <t>附件2</t>
  </si>
  <si>
    <t>清远市新建商品住房销售价格备案表</t>
  </si>
  <si>
    <t>房地产开发企业名称或中介服务机构名称：清远市马扬房地产发展有限公司</t>
  </si>
  <si>
    <t>项目(楼盘)名称：翔隆花园5#楼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</si>
  <si>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</si>
  <si>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</si>
  <si>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</si>
  <si>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</si>
  <si>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</si>
  <si>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</si>
  <si>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</si>
  <si>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</si>
  <si>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</si>
  <si>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</si>
  <si>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</si>
  <si>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</si>
  <si>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</si>
  <si>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</si>
  <si>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</si>
  <si>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住宅1801</t>
  </si>
  <si>
    <t>三房两厅两卫</t>
  </si>
  <si>
    <t>未售</t>
  </si>
  <si>
    <t>毛坯</t>
  </si>
  <si>
    <t>住宅1901</t>
  </si>
  <si>
    <t>住宅2001</t>
  </si>
  <si>
    <t>住宅2101</t>
  </si>
  <si>
    <t>三房两厅三卫</t>
  </si>
  <si>
    <t>住宅2202</t>
  </si>
  <si>
    <t>四房两厅三卫</t>
  </si>
  <si>
    <t>住宅2203</t>
  </si>
  <si>
    <t>四房两厅两卫</t>
  </si>
  <si>
    <t>本楼栋总面积/均价</t>
  </si>
  <si>
    <t xml:space="preserve">   本栋销售住宅共6套，销售住宅总建筑面积：783.5㎡，套内面积：638.96㎡，分摊面积：144.54㎡，销售均价：6222元/㎡（建筑面积）、7630元/㎡（套内建筑面积）。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</si>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</sst>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2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6" fillId="10" borderId="1" applyNumberFormat="0" applyAlignment="0" applyProtection="0"/>
    <xf numFmtId="0" fontId="25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7" fillId="0" borderId="8" applyNumberFormat="0" applyFill="0" applyAlignment="0" applyProtection="0"/>
    <xf numFmtId="0" fontId="26" fillId="0" borderId="9" applyNumberFormat="0" applyFill="0" applyAlignment="0" applyProtection="0"/>
    <xf numFmtId="0" fontId="14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77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176" fontId="0" fillId="0" borderId="15" xfId="0" applyNumberForma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9" fontId="0" fillId="0" borderId="0" xfId="25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T8" sqref="T8"/>
    </sheetView>
  </sheetViews>
  <sheetFormatPr defaultColWidth="9.00390625" defaultRowHeight="14.25"/>
  <cols>
    <col min="1" max="1" width="3.875" style="2" customWidth="1"/>
    <col min="2" max="2" width="7.875" style="2" customWidth="1"/>
    <col min="3" max="3" width="8.625" style="2" customWidth="1"/>
    <col min="4" max="4" width="6.375" style="2" customWidth="1"/>
    <col min="5" max="5" width="13.375" style="2" customWidth="1"/>
    <col min="6" max="6" width="6.125" style="2" customWidth="1"/>
    <col min="7" max="7" width="9.625" style="2" customWidth="1"/>
    <col min="8" max="8" width="9.00390625" style="2" customWidth="1"/>
    <col min="9" max="9" width="9.625" style="2" customWidth="1"/>
    <col min="10" max="10" width="10.625" style="3" customWidth="1"/>
    <col min="11" max="11" width="11.125" style="3" customWidth="1"/>
    <col min="12" max="12" width="9.50390625" style="2" customWidth="1"/>
    <col min="13" max="13" width="11.125" style="2" customWidth="1"/>
    <col min="14" max="14" width="6.625" style="2" customWidth="1"/>
    <col min="15" max="15" width="6.125" style="2" customWidth="1"/>
    <col min="16" max="16" width="10.125" style="2" hidden="1" customWidth="1"/>
    <col min="17" max="16384" width="9.00390625" style="2" customWidth="1"/>
  </cols>
  <sheetData>
    <row r="1" spans="1:2" ht="15.75" customHeight="1">
      <c r="A1" s="4" t="s">
        <v>0</v>
      </c>
      <c r="B1" s="4"/>
    </row>
    <row r="2" spans="1:15" ht="21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25"/>
      <c r="K2" s="25"/>
      <c r="L2" s="5"/>
      <c r="M2" s="5"/>
      <c r="N2" s="5"/>
      <c r="O2" s="5"/>
    </row>
    <row r="3" spans="1:15" ht="18" customHeight="1">
      <c r="A3" s="6" t="s">
        <v>2</v>
      </c>
      <c r="B3" s="6"/>
      <c r="C3" s="6"/>
      <c r="D3" s="6"/>
      <c r="E3" s="6"/>
      <c r="F3" s="6"/>
      <c r="G3" s="6"/>
      <c r="H3" s="7"/>
      <c r="I3" s="6" t="s">
        <v>3</v>
      </c>
      <c r="M3" s="7"/>
      <c r="N3" s="26"/>
      <c r="O3" s="26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7" t="s">
        <v>12</v>
      </c>
      <c r="J4" s="28" t="s">
        <v>13</v>
      </c>
      <c r="K4" s="28" t="s">
        <v>14</v>
      </c>
      <c r="L4" s="27" t="s">
        <v>15</v>
      </c>
      <c r="M4" s="27" t="s">
        <v>16</v>
      </c>
      <c r="N4" s="9" t="s">
        <v>17</v>
      </c>
      <c r="O4" s="8" t="s">
        <v>18</v>
      </c>
    </row>
    <row r="5" spans="1:15" ht="9.75" customHeight="1">
      <c r="A5" s="8"/>
      <c r="B5" s="9"/>
      <c r="C5" s="9"/>
      <c r="D5" s="9"/>
      <c r="E5" s="9"/>
      <c r="F5" s="9"/>
      <c r="G5" s="9"/>
      <c r="H5" s="9"/>
      <c r="I5" s="29"/>
      <c r="J5" s="28"/>
      <c r="K5" s="28"/>
      <c r="L5" s="29"/>
      <c r="M5" s="29"/>
      <c r="N5" s="9"/>
      <c r="O5" s="8"/>
    </row>
    <row r="6" spans="1:18" s="1" customFormat="1" ht="24" customHeight="1">
      <c r="A6" s="10">
        <v>1</v>
      </c>
      <c r="B6" s="11">
        <v>5</v>
      </c>
      <c r="C6" s="12" t="s">
        <v>19</v>
      </c>
      <c r="D6" s="11">
        <v>18</v>
      </c>
      <c r="E6" s="13" t="s">
        <v>20</v>
      </c>
      <c r="F6" s="13">
        <v>3</v>
      </c>
      <c r="G6" s="14">
        <v>113.24</v>
      </c>
      <c r="H6" s="14">
        <f aca="true" t="shared" si="0" ref="H6:H11">G6-I6</f>
        <v>20.89</v>
      </c>
      <c r="I6" s="14">
        <v>92.35</v>
      </c>
      <c r="J6" s="30">
        <f>6530*0.95</f>
        <v>6203.5</v>
      </c>
      <c r="K6" s="31">
        <f aca="true" t="shared" si="1" ref="K6:K11">ROUND(L6/I6,0)</f>
        <v>7607</v>
      </c>
      <c r="L6" s="31">
        <f aca="true" t="shared" si="2" ref="L6:L11">ROUND(J6*G6,0)</f>
        <v>702484</v>
      </c>
      <c r="M6" s="32"/>
      <c r="N6" s="13" t="s">
        <v>21</v>
      </c>
      <c r="O6" s="13" t="s">
        <v>22</v>
      </c>
      <c r="P6" s="31">
        <v>1173022.5</v>
      </c>
      <c r="R6" s="40"/>
    </row>
    <row r="7" spans="1:18" s="1" customFormat="1" ht="24" customHeight="1">
      <c r="A7" s="10">
        <v>2</v>
      </c>
      <c r="B7" s="11">
        <v>5</v>
      </c>
      <c r="C7" s="12" t="s">
        <v>23</v>
      </c>
      <c r="D7" s="11">
        <v>19</v>
      </c>
      <c r="E7" s="13" t="s">
        <v>20</v>
      </c>
      <c r="F7" s="13">
        <v>3</v>
      </c>
      <c r="G7" s="14">
        <v>113.24</v>
      </c>
      <c r="H7" s="14">
        <f t="shared" si="0"/>
        <v>20.89</v>
      </c>
      <c r="I7" s="14">
        <v>92.35</v>
      </c>
      <c r="J7" s="30">
        <f>6568*0.95</f>
        <v>6239.599999999999</v>
      </c>
      <c r="K7" s="31">
        <f t="shared" si="1"/>
        <v>7651</v>
      </c>
      <c r="L7" s="31">
        <f t="shared" si="2"/>
        <v>706572</v>
      </c>
      <c r="M7" s="32"/>
      <c r="N7" s="13" t="s">
        <v>21</v>
      </c>
      <c r="O7" s="13" t="s">
        <v>22</v>
      </c>
      <c r="P7" s="31">
        <v>1185053.5</v>
      </c>
      <c r="R7" s="40"/>
    </row>
    <row r="8" spans="1:18" s="1" customFormat="1" ht="24" customHeight="1">
      <c r="A8" s="10">
        <v>3</v>
      </c>
      <c r="B8" s="11">
        <v>5</v>
      </c>
      <c r="C8" s="12" t="s">
        <v>24</v>
      </c>
      <c r="D8" s="11">
        <v>20</v>
      </c>
      <c r="E8" s="13" t="s">
        <v>20</v>
      </c>
      <c r="F8" s="13">
        <v>3</v>
      </c>
      <c r="G8" s="14">
        <v>113.24</v>
      </c>
      <c r="H8" s="14">
        <f t="shared" si="0"/>
        <v>20.89</v>
      </c>
      <c r="I8" s="14">
        <v>92.35</v>
      </c>
      <c r="J8" s="30">
        <f>6605*0.95</f>
        <v>6274.75</v>
      </c>
      <c r="K8" s="31">
        <f t="shared" si="1"/>
        <v>7694</v>
      </c>
      <c r="L8" s="31">
        <f t="shared" si="2"/>
        <v>710553</v>
      </c>
      <c r="M8" s="32"/>
      <c r="N8" s="13" t="s">
        <v>21</v>
      </c>
      <c r="O8" s="13" t="s">
        <v>22</v>
      </c>
      <c r="P8" s="31">
        <v>1190388</v>
      </c>
      <c r="R8" s="40"/>
    </row>
    <row r="9" spans="1:18" s="1" customFormat="1" ht="24" customHeight="1">
      <c r="A9" s="10">
        <v>4</v>
      </c>
      <c r="B9" s="11">
        <v>5</v>
      </c>
      <c r="C9" s="12" t="s">
        <v>25</v>
      </c>
      <c r="D9" s="15">
        <v>21</v>
      </c>
      <c r="E9" s="13" t="s">
        <v>26</v>
      </c>
      <c r="F9" s="13">
        <v>3</v>
      </c>
      <c r="G9" s="14">
        <v>113.24</v>
      </c>
      <c r="H9" s="14">
        <f t="shared" si="0"/>
        <v>20.89</v>
      </c>
      <c r="I9" s="14">
        <v>92.35</v>
      </c>
      <c r="J9" s="30">
        <f>6641*0.95</f>
        <v>6308.95</v>
      </c>
      <c r="K9" s="31">
        <f t="shared" si="1"/>
        <v>7736</v>
      </c>
      <c r="L9" s="31">
        <f t="shared" si="2"/>
        <v>714425</v>
      </c>
      <c r="M9" s="32"/>
      <c r="N9" s="13" t="s">
        <v>21</v>
      </c>
      <c r="O9" s="13" t="s">
        <v>22</v>
      </c>
      <c r="P9" s="31">
        <v>1945213.27</v>
      </c>
      <c r="R9" s="40"/>
    </row>
    <row r="10" spans="1:18" s="1" customFormat="1" ht="24" customHeight="1">
      <c r="A10" s="10">
        <v>5</v>
      </c>
      <c r="B10" s="11">
        <v>5</v>
      </c>
      <c r="C10" s="12" t="s">
        <v>27</v>
      </c>
      <c r="D10" s="15">
        <v>22</v>
      </c>
      <c r="E10" s="13" t="s">
        <v>28</v>
      </c>
      <c r="F10" s="13">
        <v>3</v>
      </c>
      <c r="G10" s="14">
        <v>210</v>
      </c>
      <c r="H10" s="14">
        <f t="shared" si="0"/>
        <v>38.74000000000001</v>
      </c>
      <c r="I10" s="14">
        <v>171.26</v>
      </c>
      <c r="J10" s="30">
        <f>6568*0.95</f>
        <v>6239.599999999999</v>
      </c>
      <c r="K10" s="31">
        <f t="shared" si="1"/>
        <v>7651</v>
      </c>
      <c r="L10" s="31">
        <f t="shared" si="2"/>
        <v>1310316</v>
      </c>
      <c r="M10" s="32"/>
      <c r="N10" s="13" t="s">
        <v>21</v>
      </c>
      <c r="O10" s="13" t="s">
        <v>22</v>
      </c>
      <c r="P10" s="31"/>
      <c r="R10" s="40"/>
    </row>
    <row r="11" spans="1:18" s="1" customFormat="1" ht="24" customHeight="1">
      <c r="A11" s="10">
        <v>6</v>
      </c>
      <c r="B11" s="11">
        <v>5</v>
      </c>
      <c r="C11" s="12" t="s">
        <v>29</v>
      </c>
      <c r="D11" s="15">
        <v>22</v>
      </c>
      <c r="E11" s="13" t="s">
        <v>30</v>
      </c>
      <c r="F11" s="13">
        <v>3</v>
      </c>
      <c r="G11" s="14">
        <v>120.54</v>
      </c>
      <c r="H11" s="14">
        <f t="shared" si="0"/>
        <v>22.24000000000001</v>
      </c>
      <c r="I11" s="14">
        <v>98.3</v>
      </c>
      <c r="J11" s="30">
        <f>6383*0.95</f>
        <v>6063.849999999999</v>
      </c>
      <c r="K11" s="31">
        <f t="shared" si="1"/>
        <v>7436</v>
      </c>
      <c r="L11" s="31">
        <f t="shared" si="2"/>
        <v>730936</v>
      </c>
      <c r="M11" s="32"/>
      <c r="N11" s="13" t="s">
        <v>21</v>
      </c>
      <c r="O11" s="13" t="s">
        <v>22</v>
      </c>
      <c r="P11" s="31"/>
      <c r="R11" s="40"/>
    </row>
    <row r="12" spans="1:16" s="1" customFormat="1" ht="19.5" customHeight="1">
      <c r="A12" s="16" t="s">
        <v>31</v>
      </c>
      <c r="B12" s="16"/>
      <c r="C12" s="16"/>
      <c r="D12" s="16"/>
      <c r="E12" s="16"/>
      <c r="F12" s="17"/>
      <c r="G12" s="18">
        <f aca="true" t="shared" si="3" ref="G12:I12">SUM(G6:G11)</f>
        <v>783.5</v>
      </c>
      <c r="H12" s="18">
        <f t="shared" si="3"/>
        <v>144.54000000000002</v>
      </c>
      <c r="I12" s="18">
        <f t="shared" si="3"/>
        <v>638.9599999999999</v>
      </c>
      <c r="J12" s="33">
        <f>L12/G12</f>
        <v>6222.445437141034</v>
      </c>
      <c r="K12" s="31">
        <f>L12/I12</f>
        <v>7630.033178915739</v>
      </c>
      <c r="L12" s="31">
        <f>SUM(L6:L11)</f>
        <v>4875286</v>
      </c>
      <c r="M12" s="18"/>
      <c r="N12" s="13" t="s">
        <v>21</v>
      </c>
      <c r="O12" s="13" t="s">
        <v>22</v>
      </c>
      <c r="P12" s="1">
        <f>SUM(P6:P11)</f>
        <v>5493677.27</v>
      </c>
    </row>
    <row r="13" spans="1:15" s="1" customFormat="1" ht="31.5" customHeight="1">
      <c r="A13" s="19" t="s">
        <v>32</v>
      </c>
      <c r="B13" s="20"/>
      <c r="C13" s="20"/>
      <c r="D13" s="20"/>
      <c r="E13" s="20"/>
      <c r="F13" s="20"/>
      <c r="G13" s="20"/>
      <c r="H13" s="20"/>
      <c r="I13" s="20"/>
      <c r="J13" s="34"/>
      <c r="K13" s="34"/>
      <c r="L13" s="20"/>
      <c r="M13" s="20"/>
      <c r="N13" s="20"/>
      <c r="O13" s="35"/>
    </row>
    <row r="14" spans="1:15" s="1" customFormat="1" ht="63" customHeight="1">
      <c r="A14" s="21" t="s">
        <v>33</v>
      </c>
      <c r="B14" s="22"/>
      <c r="C14" s="22"/>
      <c r="D14" s="22"/>
      <c r="E14" s="22"/>
      <c r="F14" s="22"/>
      <c r="G14" s="22"/>
      <c r="H14" s="22"/>
      <c r="I14" s="22"/>
      <c r="J14" s="36"/>
      <c r="K14" s="36"/>
      <c r="L14" s="22"/>
      <c r="M14" s="22"/>
      <c r="N14" s="22"/>
      <c r="O14" s="22"/>
    </row>
    <row r="15" spans="1:15" s="1" customFormat="1" ht="15.75" customHeight="1">
      <c r="A15" s="23" t="s">
        <v>34</v>
      </c>
      <c r="B15" s="23"/>
      <c r="C15" s="23"/>
      <c r="D15" s="23"/>
      <c r="E15" s="23"/>
      <c r="F15" s="23"/>
      <c r="G15" s="23"/>
      <c r="H15" s="23"/>
      <c r="I15" s="23"/>
      <c r="J15" s="37"/>
      <c r="K15" s="37" t="s">
        <v>35</v>
      </c>
      <c r="L15" s="23"/>
      <c r="M15" s="23"/>
      <c r="N15" s="24"/>
      <c r="O15" s="24"/>
    </row>
    <row r="16" spans="1:15" s="1" customFormat="1" ht="18" customHeight="1">
      <c r="A16" s="23" t="s">
        <v>36</v>
      </c>
      <c r="B16" s="23"/>
      <c r="C16" s="23"/>
      <c r="D16" s="23"/>
      <c r="E16" s="23"/>
      <c r="F16" s="24"/>
      <c r="G16" s="24"/>
      <c r="H16" s="24"/>
      <c r="I16" s="24"/>
      <c r="J16" s="38"/>
      <c r="K16" s="37" t="s">
        <v>37</v>
      </c>
      <c r="L16" s="23"/>
      <c r="M16" s="23"/>
      <c r="N16" s="24"/>
      <c r="O16" s="24"/>
    </row>
    <row r="17" spans="1:11" s="1" customFormat="1" ht="18" customHeight="1">
      <c r="A17" s="23" t="s">
        <v>38</v>
      </c>
      <c r="B17" s="23"/>
      <c r="C17" s="23"/>
      <c r="D17" s="23"/>
      <c r="E17" s="23"/>
      <c r="J17" s="39"/>
      <c r="K17" s="39"/>
    </row>
    <row r="18" spans="10:11" s="1" customFormat="1" ht="24.75" customHeight="1">
      <c r="J18" s="39"/>
      <c r="K18" s="39"/>
    </row>
    <row r="19" spans="10:11" s="1" customFormat="1" ht="24.75" customHeight="1">
      <c r="J19" s="39"/>
      <c r="K19" s="39"/>
    </row>
    <row r="20" spans="10:11" s="1" customFormat="1" ht="24.75" customHeight="1">
      <c r="J20" s="39"/>
      <c r="K20" s="39"/>
    </row>
    <row r="21" spans="10:11" s="1" customFormat="1" ht="24.75" customHeight="1">
      <c r="J21" s="39"/>
      <c r="K21" s="39"/>
    </row>
    <row r="22" spans="10:11" s="1" customFormat="1" ht="24.75" customHeight="1">
      <c r="J22" s="39"/>
      <c r="K22" s="39"/>
    </row>
    <row r="23" spans="10:11" s="1" customFormat="1" ht="24.75" customHeight="1">
      <c r="J23" s="39"/>
      <c r="K23" s="39"/>
    </row>
    <row r="24" spans="10:11" s="1" customFormat="1" ht="24.75" customHeight="1">
      <c r="J24" s="39"/>
      <c r="K24" s="39"/>
    </row>
    <row r="25" spans="10:11" s="1" customFormat="1" ht="24.75" customHeight="1">
      <c r="J25" s="39"/>
      <c r="K25" s="39"/>
    </row>
    <row r="26" spans="10:11" s="1" customFormat="1" ht="30.75" customHeight="1">
      <c r="J26" s="39"/>
      <c r="K26" s="39"/>
    </row>
    <row r="27" ht="42" customHeight="1"/>
    <row r="28" ht="51.75" customHeight="1"/>
    <row r="29" ht="27" customHeight="1"/>
    <row r="30" ht="25.5" customHeight="1"/>
  </sheetData>
  <sheetProtection/>
  <autoFilter ref="A4:P17"/>
  <mergeCells count="25">
    <mergeCell ref="A1:B1"/>
    <mergeCell ref="A2:O2"/>
    <mergeCell ref="A12:F12"/>
    <mergeCell ref="A13:O13"/>
    <mergeCell ref="A14:O14"/>
    <mergeCell ref="A15:E15"/>
    <mergeCell ref="K15:L15"/>
    <mergeCell ref="A16:E16"/>
    <mergeCell ref="K16:L16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" right="0.31" top="0.2" bottom="0.16" header="0.12" footer="0.0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2016-10-10T07:02:16Z</cp:lastPrinted>
  <dcterms:created xsi:type="dcterms:W3CDTF">2011-04-26T02:07:47Z</dcterms:created>
  <dcterms:modified xsi:type="dcterms:W3CDTF">2024-03-14T07:38:00Z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FD516E2CF9C64CD4A01E7B356CBCA574_12</vt:lpwstr>
  </property>
</Properties>
</file>