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6#" sheetId="1" r:id="rId1"/>
  </sheets>
  <definedNames>
    <definedName name="_xlnm.Print_Titles" localSheetId="0">'16#'!$1:$5</definedName>
  </definedNames>
  <calcPr fullCalcOnLoad="1"/>
</workbook>
</file>

<file path=xl/sharedStrings.xml><?xml version="1.0" encoding="utf-8"?>
<sst xmlns="http://schemas.openxmlformats.org/spreadsheetml/2006/main" count="390" uniqueCount="132">
  <si>
    <t>附件2</t>
  </si>
  <si>
    <t>清远市新建商品住房销售价格备案表</t>
  </si>
  <si>
    <t>房地产开发企业名称或中介服务机构名称：清远市信腾实业有限公司</t>
  </si>
  <si>
    <t>项目(楼盘)名称：时代天韵花园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</si>
  <si>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</si>
  <si>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</si>
  <si>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</si>
  <si>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</si>
  <si>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</si>
  <si>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</si>
  <si>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</si>
  <si>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</si>
  <si>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</si>
  <si>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</si>
  <si>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</si>
  <si>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</si>
  <si>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</si>
  <si>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</si>
  <si>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</si>
  <si>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住宅16号</t>
  </si>
  <si>
    <t>303</t>
  </si>
  <si>
    <t>3</t>
  </si>
  <si>
    <t>三房两厅两卫</t>
  </si>
  <si>
    <t>待售</t>
  </si>
  <si>
    <t>总售价已包含装修价格1800元/㎡（建筑面积）</t>
  </si>
  <si>
    <t>502</t>
  </si>
  <si>
    <t>5</t>
  </si>
  <si>
    <t>四房两厅两卫</t>
  </si>
  <si>
    <t>701</t>
  </si>
  <si>
    <t>7</t>
  </si>
  <si>
    <t>702</t>
  </si>
  <si>
    <t>801</t>
  </si>
  <si>
    <t>8</t>
  </si>
  <si>
    <t>三房两厅一卫</t>
  </si>
  <si>
    <t>1001</t>
  </si>
  <si>
    <t>10</t>
  </si>
  <si>
    <t>1201</t>
  </si>
  <si>
    <t>12</t>
  </si>
  <si>
    <t>1301</t>
  </si>
  <si>
    <t>13</t>
  </si>
  <si>
    <t>1401</t>
  </si>
  <si>
    <t>14</t>
  </si>
  <si>
    <t>1403</t>
  </si>
  <si>
    <t>1404</t>
  </si>
  <si>
    <t>1405</t>
  </si>
  <si>
    <t>1406</t>
  </si>
  <si>
    <t>1501</t>
  </si>
  <si>
    <t>15</t>
  </si>
  <si>
    <t>1601</t>
  </si>
  <si>
    <t>16</t>
  </si>
  <si>
    <t>田骏莹</t>
  </si>
  <si>
    <t>1602</t>
  </si>
  <si>
    <t>1701</t>
  </si>
  <si>
    <t>17</t>
  </si>
  <si>
    <t>1801</t>
  </si>
  <si>
    <t>18</t>
  </si>
  <si>
    <t>1805</t>
  </si>
  <si>
    <t>1806</t>
  </si>
  <si>
    <t>1902</t>
  </si>
  <si>
    <t>19</t>
  </si>
  <si>
    <t>2001</t>
  </si>
  <si>
    <t>20</t>
  </si>
  <si>
    <t>2006</t>
  </si>
  <si>
    <t>2101</t>
  </si>
  <si>
    <t>21</t>
  </si>
  <si>
    <t>2102</t>
  </si>
  <si>
    <t>2103</t>
  </si>
  <si>
    <t>2104</t>
  </si>
  <si>
    <t>2106</t>
  </si>
  <si>
    <t>2201</t>
  </si>
  <si>
    <t>22</t>
  </si>
  <si>
    <t>2202</t>
  </si>
  <si>
    <t>2204</t>
  </si>
  <si>
    <t>2301</t>
  </si>
  <si>
    <t>23</t>
  </si>
  <si>
    <t>2302</t>
  </si>
  <si>
    <t>2304</t>
  </si>
  <si>
    <t>2306</t>
  </si>
  <si>
    <t>2401</t>
  </si>
  <si>
    <t>24</t>
  </si>
  <si>
    <t>2404</t>
  </si>
  <si>
    <t>2405</t>
  </si>
  <si>
    <t>2406</t>
  </si>
  <si>
    <t>2501</t>
  </si>
  <si>
    <t>25</t>
  </si>
  <si>
    <t>2502</t>
  </si>
  <si>
    <t>2503</t>
  </si>
  <si>
    <t>2504</t>
  </si>
  <si>
    <t>2505</t>
  </si>
  <si>
    <t>2601</t>
  </si>
  <si>
    <t>26</t>
  </si>
  <si>
    <t>2602</t>
  </si>
  <si>
    <t>2603</t>
  </si>
  <si>
    <t>2605</t>
  </si>
  <si>
    <t>2701</t>
  </si>
  <si>
    <t>27</t>
  </si>
  <si>
    <t>2702</t>
  </si>
  <si>
    <t>2704</t>
  </si>
  <si>
    <t>2705</t>
  </si>
  <si>
    <t>2706</t>
  </si>
  <si>
    <t>2801</t>
  </si>
  <si>
    <t>28</t>
  </si>
  <si>
    <t>2803</t>
  </si>
  <si>
    <t>2806</t>
  </si>
  <si>
    <t>2901</t>
  </si>
  <si>
    <t>29</t>
  </si>
  <si>
    <t>2902</t>
  </si>
  <si>
    <t>2903</t>
  </si>
  <si>
    <t>2904</t>
  </si>
  <si>
    <t>2905</t>
  </si>
  <si>
    <t>3001</t>
  </si>
  <si>
    <t>30</t>
  </si>
  <si>
    <t>3003</t>
  </si>
  <si>
    <t>3004</t>
  </si>
  <si>
    <t>3006</t>
  </si>
  <si>
    <t>3101</t>
  </si>
  <si>
    <t>31</t>
  </si>
  <si>
    <t>3102</t>
  </si>
  <si>
    <t>3105</t>
  </si>
  <si>
    <t>3106</t>
  </si>
  <si>
    <t>3201</t>
  </si>
  <si>
    <t>32</t>
  </si>
  <si>
    <t>3205</t>
  </si>
  <si>
    <t>3206</t>
  </si>
  <si>
    <t>本楼栋总面积/均价</t>
  </si>
  <si>
    <r>
      <t xml:space="preserve">   本栋销售住宅共73</t>
    </r>
    <r>
      <rPr>
        <sz val="11"/>
        <rFont val="宋体"/>
        <family val="0"/>
      </rPr>
      <t>套，销售住宅总建筑面积：</t>
    </r>
    <r>
      <rPr>
        <sz val="11"/>
        <rFont val="宋体"/>
        <family val="0"/>
      </rPr>
      <t>6884.71</t>
    </r>
    <r>
      <rPr>
        <sz val="11"/>
        <rFont val="宋体"/>
        <family val="0"/>
      </rPr>
      <t>㎡，套内面积：</t>
    </r>
    <r>
      <rPr>
        <sz val="11"/>
        <rFont val="宋体"/>
        <family val="0"/>
      </rPr>
      <t>5543.78</t>
    </r>
    <r>
      <rPr>
        <sz val="11"/>
        <rFont val="宋体"/>
        <family val="0"/>
      </rPr>
      <t>㎡，分摊面积</t>
    </r>
    <r>
      <rPr>
        <sz val="11"/>
        <rFont val="宋体"/>
        <family val="0"/>
      </rPr>
      <t>1340.93</t>
    </r>
    <r>
      <rPr>
        <sz val="11"/>
        <rFont val="宋体"/>
        <family val="0"/>
      </rPr>
      <t>㎡，住宅16号楼原备案均价：</t>
    </r>
    <r>
      <rPr>
        <sz val="11"/>
        <rFont val="宋体"/>
        <family val="0"/>
      </rPr>
      <t>7254.01</t>
    </r>
    <r>
      <rPr>
        <sz val="11"/>
        <rFont val="宋体"/>
        <family val="0"/>
      </rPr>
      <t>元</t>
    </r>
    <r>
      <rPr>
        <sz val="11"/>
        <rFont val="宋体"/>
        <family val="0"/>
      </rPr>
      <t>/</t>
    </r>
    <r>
      <rPr>
        <sz val="11"/>
        <rFont val="宋体"/>
        <family val="0"/>
      </rPr>
      <t>㎡（建筑面积）、</t>
    </r>
    <r>
      <rPr>
        <sz val="11"/>
        <rFont val="宋体"/>
        <family val="0"/>
      </rPr>
      <t>9008.6</t>
    </r>
    <r>
      <rPr>
        <sz val="11"/>
        <rFont val="宋体"/>
        <family val="0"/>
      </rPr>
      <t>元</t>
    </r>
    <r>
      <rPr>
        <sz val="11"/>
        <rFont val="宋体"/>
        <family val="0"/>
      </rPr>
      <t>/</t>
    </r>
    <r>
      <rPr>
        <sz val="11"/>
        <rFont val="宋体"/>
        <family val="0"/>
      </rPr>
      <t>㎡（套内建筑面积）</t>
    </r>
    <r>
      <rPr>
        <sz val="11"/>
        <rFont val="宋体"/>
        <family val="0"/>
      </rPr>
      <t>；现调整为</t>
    </r>
    <r>
      <rPr>
        <sz val="11"/>
        <rFont val="宋体"/>
        <family val="0"/>
      </rPr>
      <t>7409.58</t>
    </r>
    <r>
      <rPr>
        <sz val="11"/>
        <rFont val="宋体"/>
        <family val="0"/>
      </rPr>
      <t>元/㎡（建筑面积）、</t>
    </r>
    <r>
      <rPr>
        <sz val="11"/>
        <rFont val="宋体"/>
        <family val="0"/>
      </rPr>
      <t>9201.81</t>
    </r>
    <r>
      <rPr>
        <sz val="11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</si>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</sst>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2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8" fillId="0" borderId="5" applyNumberFormat="0" applyFill="0" applyAlignment="0" applyProtection="0"/>
    <xf numFmtId="0" fontId="9" fillId="8" borderId="0" applyNumberFormat="0" applyBorder="0" applyAlignment="0" applyProtection="0"/>
    <xf numFmtId="0" fontId="13" fillId="4" borderId="6" applyNumberFormat="0" applyAlignment="0" applyProtection="0"/>
    <xf numFmtId="0" fontId="17" fillId="4" borderId="1" applyNumberFormat="0" applyAlignment="0" applyProtection="0"/>
    <xf numFmtId="0" fontId="11" fillId="9" borderId="7" applyNumberFormat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8" applyNumberFormat="0" applyFill="0" applyAlignment="0" applyProtection="0"/>
    <xf numFmtId="0" fontId="6" fillId="0" borderId="9" applyNumberFormat="0" applyFill="0" applyAlignment="0" applyProtection="0"/>
    <xf numFmtId="0" fontId="12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8" fillId="18" borderId="0" xfId="0" applyFont="1" applyFill="1" applyAlignment="1">
      <alignment vertical="center"/>
    </xf>
    <xf numFmtId="0" fontId="28" fillId="19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2" fontId="28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 wrapText="1"/>
    </xf>
    <xf numFmtId="176" fontId="33" fillId="18" borderId="10" xfId="0" applyNumberFormat="1" applyFont="1" applyFill="1" applyBorder="1" applyAlignment="1">
      <alignment horizontal="center" vertical="center" wrapText="1"/>
    </xf>
    <xf numFmtId="176" fontId="33" fillId="18" borderId="10" xfId="0" applyNumberFormat="1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 vertical="center" wrapText="1"/>
    </xf>
    <xf numFmtId="176" fontId="33" fillId="19" borderId="10" xfId="0" applyNumberFormat="1" applyFont="1" applyFill="1" applyBorder="1" applyAlignment="1">
      <alignment horizontal="center" vertical="center" wrapText="1"/>
    </xf>
    <xf numFmtId="176" fontId="33" fillId="19" borderId="10" xfId="0" applyNumberFormat="1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2" fontId="3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3" fillId="18" borderId="10" xfId="0" applyNumberFormat="1" applyFont="1" applyFill="1" applyBorder="1" applyAlignment="1">
      <alignment horizontal="center" vertical="center" wrapText="1"/>
    </xf>
    <xf numFmtId="2" fontId="33" fillId="19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177" fontId="28" fillId="18" borderId="0" xfId="0" applyNumberFormat="1" applyFont="1" applyFill="1" applyAlignment="1">
      <alignment vertical="center"/>
    </xf>
    <xf numFmtId="0" fontId="0" fillId="19" borderId="0" xfId="0" applyFont="1" applyFill="1" applyAlignment="1">
      <alignment vertical="center"/>
    </xf>
    <xf numFmtId="177" fontId="28" fillId="19" borderId="0" xfId="0" applyNumberFormat="1" applyFont="1" applyFill="1" applyAlignment="1">
      <alignment vertical="center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zoomScale="90" zoomScaleNormal="90" workbookViewId="0" topLeftCell="A1">
      <pane xSplit="1" ySplit="5" topLeftCell="B57" activePane="bottomRight" state="frozen"/>
      <selection pane="bottomRight" activeCell="A79" sqref="A79:O79"/>
    </sheetView>
  </sheetViews>
  <sheetFormatPr defaultColWidth="9.00390625" defaultRowHeight="14.25"/>
  <cols>
    <col min="1" max="1" width="6.625" style="8" customWidth="1"/>
    <col min="2" max="2" width="9.50390625" style="8" customWidth="1"/>
    <col min="3" max="3" width="9.25390625" style="8" customWidth="1"/>
    <col min="4" max="4" width="7.25390625" style="8" customWidth="1"/>
    <col min="5" max="5" width="12.375" style="8" customWidth="1"/>
    <col min="6" max="6" width="9.375" style="8" customWidth="1"/>
    <col min="7" max="7" width="10.75390625" style="7" customWidth="1"/>
    <col min="8" max="8" width="10.50390625" style="8" customWidth="1"/>
    <col min="9" max="9" width="9.625" style="7" customWidth="1"/>
    <col min="10" max="10" width="10.625" style="8" customWidth="1"/>
    <col min="11" max="11" width="12.375" style="8" customWidth="1"/>
    <col min="12" max="12" width="13.125" style="9" customWidth="1"/>
    <col min="13" max="13" width="10.875" style="8" customWidth="1"/>
    <col min="14" max="14" width="8.75390625" style="8" customWidth="1"/>
    <col min="15" max="15" width="5.75390625" style="8" customWidth="1"/>
    <col min="16" max="16" width="9.00390625" style="8" hidden="1" customWidth="1"/>
    <col min="17" max="17" width="15.00390625" style="8" hidden="1" customWidth="1"/>
    <col min="18" max="19" width="9.00390625" style="8" hidden="1" customWidth="1"/>
    <col min="20" max="20" width="14.50390625" style="8" hidden="1" customWidth="1"/>
    <col min="21" max="24" width="9.00390625" style="8" hidden="1" customWidth="1"/>
    <col min="25" max="16384" width="9.00390625" style="8" customWidth="1"/>
  </cols>
  <sheetData>
    <row r="1" spans="1:2" ht="18" customHeight="1">
      <c r="A1" s="10" t="s">
        <v>0</v>
      </c>
      <c r="B1" s="10"/>
    </row>
    <row r="2" spans="1:15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6" customHeight="1">
      <c r="A3" s="12" t="s">
        <v>2</v>
      </c>
      <c r="B3" s="12"/>
      <c r="C3" s="12"/>
      <c r="D3" s="12"/>
      <c r="E3" s="12"/>
      <c r="F3" s="12"/>
      <c r="G3" s="13"/>
      <c r="H3" s="14"/>
      <c r="I3" s="13" t="s">
        <v>3</v>
      </c>
      <c r="M3" s="14"/>
      <c r="N3" s="31"/>
      <c r="O3" s="31"/>
    </row>
    <row r="4" spans="1:15" ht="24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32" t="s">
        <v>15</v>
      </c>
      <c r="M4" s="16" t="s">
        <v>16</v>
      </c>
      <c r="N4" s="16" t="s">
        <v>17</v>
      </c>
      <c r="O4" s="15" t="s">
        <v>18</v>
      </c>
    </row>
    <row r="5" spans="1:15" ht="14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32"/>
      <c r="M5" s="16"/>
      <c r="N5" s="16"/>
      <c r="O5" s="15"/>
    </row>
    <row r="6" spans="1:19" s="1" customFormat="1" ht="15.75" customHeight="1">
      <c r="A6" s="17">
        <v>1</v>
      </c>
      <c r="B6" s="18" t="s">
        <v>19</v>
      </c>
      <c r="C6" s="18" t="s">
        <v>20</v>
      </c>
      <c r="D6" s="19" t="s">
        <v>21</v>
      </c>
      <c r="E6" s="18" t="s">
        <v>22</v>
      </c>
      <c r="F6" s="19">
        <v>2.95</v>
      </c>
      <c r="G6" s="20">
        <v>99.62</v>
      </c>
      <c r="H6" s="21">
        <v>19.400000000000006</v>
      </c>
      <c r="I6" s="20">
        <v>80.22</v>
      </c>
      <c r="J6" s="21">
        <v>8222.43</v>
      </c>
      <c r="K6" s="21">
        <v>10210.9</v>
      </c>
      <c r="L6" s="33">
        <v>819118.48</v>
      </c>
      <c r="M6" s="19"/>
      <c r="N6" s="34" t="s">
        <v>23</v>
      </c>
      <c r="O6" s="34" t="s">
        <v>24</v>
      </c>
      <c r="P6" s="1" t="str">
        <f>B6&amp;C6</f>
        <v>住宅16号303</v>
      </c>
      <c r="Q6" s="1" t="e">
        <f>VLOOKUP(P6,#REF!,5,0)</f>
        <v>#REF!</v>
      </c>
      <c r="R6" s="1" t="e">
        <f>VLOOKUP(P6,#REF!,4,0)</f>
        <v>#REF!</v>
      </c>
      <c r="S6" s="1" t="e">
        <f>VLOOKUP(Q6,#REF!,9,0)</f>
        <v>#REF!</v>
      </c>
    </row>
    <row r="7" spans="1:19" s="2" customFormat="1" ht="15.75" customHeight="1">
      <c r="A7" s="17">
        <v>2</v>
      </c>
      <c r="B7" s="18" t="s">
        <v>19</v>
      </c>
      <c r="C7" s="18" t="s">
        <v>25</v>
      </c>
      <c r="D7" s="19" t="s">
        <v>26</v>
      </c>
      <c r="E7" s="18" t="s">
        <v>27</v>
      </c>
      <c r="F7" s="19">
        <v>2.95</v>
      </c>
      <c r="G7" s="20">
        <v>85.78</v>
      </c>
      <c r="H7" s="21">
        <v>16.710000000000008</v>
      </c>
      <c r="I7" s="20">
        <v>69.07</v>
      </c>
      <c r="J7" s="21">
        <v>6760.88</v>
      </c>
      <c r="K7" s="21">
        <v>8396.53</v>
      </c>
      <c r="L7" s="33">
        <v>579948.652631579</v>
      </c>
      <c r="M7" s="34"/>
      <c r="N7" s="34" t="s">
        <v>23</v>
      </c>
      <c r="O7" s="34"/>
      <c r="P7" s="1" t="str">
        <f aca="true" t="shared" si="0" ref="P7:P61">B7&amp;C7</f>
        <v>住宅16号502</v>
      </c>
      <c r="Q7" s="1" t="e">
        <f>VLOOKUP(P7,#REF!,5,0)</f>
        <v>#REF!</v>
      </c>
      <c r="R7" s="1" t="e">
        <f>VLOOKUP(P7,#REF!,4,0)</f>
        <v>#REF!</v>
      </c>
      <c r="S7" s="1" t="e">
        <f>VLOOKUP(Q7,#REF!,9,0)</f>
        <v>#REF!</v>
      </c>
    </row>
    <row r="8" spans="1:19" s="2" customFormat="1" ht="15.75" customHeight="1">
      <c r="A8" s="17">
        <v>3</v>
      </c>
      <c r="B8" s="18" t="s">
        <v>19</v>
      </c>
      <c r="C8" s="18" t="s">
        <v>28</v>
      </c>
      <c r="D8" s="19" t="s">
        <v>29</v>
      </c>
      <c r="E8" s="18" t="s">
        <v>22</v>
      </c>
      <c r="F8" s="19">
        <v>2.95</v>
      </c>
      <c r="G8" s="20">
        <v>85.78</v>
      </c>
      <c r="H8" s="21">
        <v>16.710000000000008</v>
      </c>
      <c r="I8" s="20">
        <v>69.07</v>
      </c>
      <c r="J8" s="21">
        <v>6695.39</v>
      </c>
      <c r="K8" s="21">
        <v>8315.19</v>
      </c>
      <c r="L8" s="33">
        <v>574330.5052631579</v>
      </c>
      <c r="M8" s="34"/>
      <c r="N8" s="34" t="s">
        <v>23</v>
      </c>
      <c r="O8" s="34"/>
      <c r="P8" s="1" t="str">
        <f t="shared" si="0"/>
        <v>住宅16号701</v>
      </c>
      <c r="Q8" s="1" t="e">
        <f>VLOOKUP(P8,#REF!,5,0)</f>
        <v>#REF!</v>
      </c>
      <c r="R8" s="1" t="e">
        <f>VLOOKUP(P8,#REF!,4,0)</f>
        <v>#REF!</v>
      </c>
      <c r="S8" s="1" t="e">
        <f>VLOOKUP(Q8,#REF!,9,0)</f>
        <v>#REF!</v>
      </c>
    </row>
    <row r="9" spans="1:20" s="3" customFormat="1" ht="15.75" customHeight="1">
      <c r="A9" s="17">
        <v>4</v>
      </c>
      <c r="B9" s="22" t="s">
        <v>19</v>
      </c>
      <c r="C9" s="22" t="s">
        <v>30</v>
      </c>
      <c r="D9" s="23" t="s">
        <v>29</v>
      </c>
      <c r="E9" s="22" t="s">
        <v>22</v>
      </c>
      <c r="F9" s="23">
        <v>2.95</v>
      </c>
      <c r="G9" s="24">
        <v>85.78</v>
      </c>
      <c r="H9" s="25">
        <v>16.710000000000008</v>
      </c>
      <c r="I9" s="24">
        <v>69.07</v>
      </c>
      <c r="J9" s="25">
        <v>7309.9</v>
      </c>
      <c r="K9" s="25">
        <v>9078.37</v>
      </c>
      <c r="L9" s="35">
        <v>627043</v>
      </c>
      <c r="M9" s="23"/>
      <c r="N9" s="23" t="s">
        <v>23</v>
      </c>
      <c r="O9" s="34"/>
      <c r="P9" s="3" t="str">
        <f t="shared" si="0"/>
        <v>住宅16号702</v>
      </c>
      <c r="Q9" s="3" t="e">
        <f>VLOOKUP(P9,#REF!,5,0)</f>
        <v>#REF!</v>
      </c>
      <c r="R9" s="3" t="e">
        <f>VLOOKUP(P9,#REF!,4,0)</f>
        <v>#REF!</v>
      </c>
      <c r="S9" s="39" t="e">
        <f>VLOOKUP(Q9,#REF!,9,0)</f>
        <v>#REF!</v>
      </c>
      <c r="T9" s="40" t="e">
        <f>L9-S9</f>
        <v>#REF!</v>
      </c>
    </row>
    <row r="10" spans="1:19" s="3" customFormat="1" ht="15.75" customHeight="1">
      <c r="A10" s="17">
        <v>5</v>
      </c>
      <c r="B10" s="22" t="s">
        <v>19</v>
      </c>
      <c r="C10" s="22" t="s">
        <v>31</v>
      </c>
      <c r="D10" s="23" t="s">
        <v>32</v>
      </c>
      <c r="E10" s="22" t="s">
        <v>33</v>
      </c>
      <c r="F10" s="23">
        <v>2.95</v>
      </c>
      <c r="G10" s="24">
        <v>85.78</v>
      </c>
      <c r="H10" s="25">
        <v>16.710000000000008</v>
      </c>
      <c r="I10" s="24">
        <v>69.07</v>
      </c>
      <c r="J10" s="25">
        <v>6707.05</v>
      </c>
      <c r="K10" s="25">
        <v>8329.68</v>
      </c>
      <c r="L10" s="35">
        <v>575330.9789473685</v>
      </c>
      <c r="M10" s="23"/>
      <c r="N10" s="23" t="s">
        <v>23</v>
      </c>
      <c r="O10" s="34"/>
      <c r="P10" s="3" t="str">
        <f t="shared" si="0"/>
        <v>住宅16号801</v>
      </c>
      <c r="Q10" s="3" t="e">
        <f>VLOOKUP(P10,#REF!,5,0)</f>
        <v>#REF!</v>
      </c>
      <c r="R10" s="3" t="e">
        <f>VLOOKUP(P10,#REF!,4,0)</f>
        <v>#REF!</v>
      </c>
      <c r="S10" s="39" t="e">
        <f>VLOOKUP(Q10,#REF!,9,0)</f>
        <v>#REF!</v>
      </c>
    </row>
    <row r="11" spans="1:19" s="2" customFormat="1" ht="15.75" customHeight="1">
      <c r="A11" s="17">
        <v>6</v>
      </c>
      <c r="B11" s="18" t="s">
        <v>19</v>
      </c>
      <c r="C11" s="18" t="s">
        <v>34</v>
      </c>
      <c r="D11" s="19" t="s">
        <v>35</v>
      </c>
      <c r="E11" s="18" t="s">
        <v>33</v>
      </c>
      <c r="F11" s="19">
        <v>2.95</v>
      </c>
      <c r="G11" s="20">
        <v>85.78</v>
      </c>
      <c r="H11" s="21">
        <v>16.710000000000008</v>
      </c>
      <c r="I11" s="20">
        <v>69.07</v>
      </c>
      <c r="J11" s="21">
        <v>6730.36</v>
      </c>
      <c r="K11" s="21">
        <v>8358.62</v>
      </c>
      <c r="L11" s="33">
        <v>577330.1052631579</v>
      </c>
      <c r="M11" s="34"/>
      <c r="N11" s="34" t="s">
        <v>23</v>
      </c>
      <c r="O11" s="34"/>
      <c r="P11" s="1" t="str">
        <f t="shared" si="0"/>
        <v>住宅16号1001</v>
      </c>
      <c r="Q11" s="1" t="e">
        <f>VLOOKUP(P11,#REF!,5,0)</f>
        <v>#REF!</v>
      </c>
      <c r="R11" s="1" t="e">
        <f>VLOOKUP(P11,#REF!,4,0)</f>
        <v>#REF!</v>
      </c>
      <c r="S11" s="1" t="e">
        <f>VLOOKUP(Q11,#REF!,9,0)</f>
        <v>#REF!</v>
      </c>
    </row>
    <row r="12" spans="1:23" s="4" customFormat="1" ht="15.75" customHeight="1">
      <c r="A12" s="17">
        <v>7</v>
      </c>
      <c r="B12" s="26" t="s">
        <v>19</v>
      </c>
      <c r="C12" s="26" t="s">
        <v>36</v>
      </c>
      <c r="D12" s="27" t="s">
        <v>37</v>
      </c>
      <c r="E12" s="26" t="s">
        <v>33</v>
      </c>
      <c r="F12" s="27">
        <v>2.95</v>
      </c>
      <c r="G12" s="28">
        <v>85.78</v>
      </c>
      <c r="H12" s="29">
        <v>16.710000000000008</v>
      </c>
      <c r="I12" s="28">
        <v>69.07</v>
      </c>
      <c r="J12" s="29">
        <v>7504.01</v>
      </c>
      <c r="K12" s="29">
        <v>9319.44</v>
      </c>
      <c r="L12" s="36">
        <v>643694</v>
      </c>
      <c r="M12" s="27"/>
      <c r="N12" s="27" t="s">
        <v>23</v>
      </c>
      <c r="O12" s="34"/>
      <c r="P12" s="4" t="str">
        <f t="shared" si="0"/>
        <v>住宅16号1201</v>
      </c>
      <c r="Q12" s="4" t="e">
        <f>VLOOKUP(P12,#REF!,5,0)</f>
        <v>#REF!</v>
      </c>
      <c r="R12" s="4" t="e">
        <f>VLOOKUP(P12,#REF!,4,0)</f>
        <v>#REF!</v>
      </c>
      <c r="S12" s="41" t="e">
        <f>VLOOKUP(Q12,#REF!,9,0)</f>
        <v>#REF!</v>
      </c>
      <c r="T12" s="42" t="e">
        <f>L12-S12</f>
        <v>#REF!</v>
      </c>
      <c r="V12" s="4" t="e">
        <f>S12+100</f>
        <v>#REF!</v>
      </c>
      <c r="W12" s="4">
        <v>100.23</v>
      </c>
    </row>
    <row r="13" spans="1:19" s="1" customFormat="1" ht="15.75" customHeight="1">
      <c r="A13" s="17">
        <v>8</v>
      </c>
      <c r="B13" s="18" t="s">
        <v>19</v>
      </c>
      <c r="C13" s="18" t="s">
        <v>38</v>
      </c>
      <c r="D13" s="19" t="s">
        <v>39</v>
      </c>
      <c r="E13" s="18" t="s">
        <v>22</v>
      </c>
      <c r="F13" s="19">
        <v>2.95</v>
      </c>
      <c r="G13" s="20">
        <v>85.78</v>
      </c>
      <c r="H13" s="21">
        <v>16.710000000000008</v>
      </c>
      <c r="I13" s="20">
        <v>69.07</v>
      </c>
      <c r="J13" s="21">
        <v>6765.33</v>
      </c>
      <c r="K13" s="21">
        <v>8402.05</v>
      </c>
      <c r="L13" s="33">
        <v>580329.6947368421</v>
      </c>
      <c r="M13" s="19"/>
      <c r="N13" s="34" t="s">
        <v>23</v>
      </c>
      <c r="O13" s="34"/>
      <c r="P13" s="1" t="str">
        <f t="shared" si="0"/>
        <v>住宅16号1301</v>
      </c>
      <c r="Q13" s="1" t="e">
        <f>VLOOKUP(P13,#REF!,5,0)</f>
        <v>#REF!</v>
      </c>
      <c r="R13" s="1" t="e">
        <f>VLOOKUP(P13,#REF!,4,0)</f>
        <v>#REF!</v>
      </c>
      <c r="S13" s="1" t="e">
        <f>VLOOKUP(Q13,#REF!,9,0)</f>
        <v>#REF!</v>
      </c>
    </row>
    <row r="14" spans="1:19" s="2" customFormat="1" ht="15.75" customHeight="1">
      <c r="A14" s="17">
        <v>9</v>
      </c>
      <c r="B14" s="18" t="s">
        <v>19</v>
      </c>
      <c r="C14" s="18" t="s">
        <v>40</v>
      </c>
      <c r="D14" s="19" t="s">
        <v>41</v>
      </c>
      <c r="E14" s="18" t="s">
        <v>33</v>
      </c>
      <c r="F14" s="19">
        <v>2.95</v>
      </c>
      <c r="G14" s="20">
        <v>85.78</v>
      </c>
      <c r="H14" s="21">
        <v>16.710000000000008</v>
      </c>
      <c r="I14" s="20">
        <v>69.07</v>
      </c>
      <c r="J14" s="21">
        <v>6776.99</v>
      </c>
      <c r="K14" s="21">
        <v>8416.54</v>
      </c>
      <c r="L14" s="33">
        <v>581330.1578947369</v>
      </c>
      <c r="M14" s="34"/>
      <c r="N14" s="34" t="s">
        <v>23</v>
      </c>
      <c r="O14" s="34"/>
      <c r="P14" s="1" t="str">
        <f t="shared" si="0"/>
        <v>住宅16号1401</v>
      </c>
      <c r="Q14" s="1" t="e">
        <f>VLOOKUP(P14,#REF!,5,0)</f>
        <v>#REF!</v>
      </c>
      <c r="R14" s="1" t="e">
        <f>VLOOKUP(P14,#REF!,4,0)</f>
        <v>#REF!</v>
      </c>
      <c r="S14" s="1" t="e">
        <f>VLOOKUP(Q14,#REF!,9,0)</f>
        <v>#REF!</v>
      </c>
    </row>
    <row r="15" spans="1:20" s="3" customFormat="1" ht="15.75" customHeight="1">
      <c r="A15" s="17">
        <v>10</v>
      </c>
      <c r="B15" s="22" t="s">
        <v>19</v>
      </c>
      <c r="C15" s="22" t="s">
        <v>42</v>
      </c>
      <c r="D15" s="23" t="s">
        <v>41</v>
      </c>
      <c r="E15" s="30" t="s">
        <v>33</v>
      </c>
      <c r="F15" s="23">
        <v>2.95</v>
      </c>
      <c r="G15" s="24">
        <v>99.62</v>
      </c>
      <c r="H15" s="25">
        <v>19.400000000000006</v>
      </c>
      <c r="I15" s="24">
        <v>80.22</v>
      </c>
      <c r="J15" s="25">
        <v>7802.59</v>
      </c>
      <c r="K15" s="25">
        <v>9689.53</v>
      </c>
      <c r="L15" s="35">
        <v>777294</v>
      </c>
      <c r="M15" s="23"/>
      <c r="N15" s="23" t="s">
        <v>23</v>
      </c>
      <c r="O15" s="34"/>
      <c r="P15" s="3" t="str">
        <f t="shared" si="0"/>
        <v>住宅16号1403</v>
      </c>
      <c r="Q15" s="3" t="e">
        <f>VLOOKUP(P15,#REF!,5,0)</f>
        <v>#REF!</v>
      </c>
      <c r="R15" s="3" t="e">
        <f>VLOOKUP(P15,#REF!,4,0)</f>
        <v>#REF!</v>
      </c>
      <c r="S15" s="39" t="e">
        <f>VLOOKUP(Q15,#REF!,9,0)</f>
        <v>#REF!</v>
      </c>
      <c r="T15" s="40" t="e">
        <f>L15-S15</f>
        <v>#REF!</v>
      </c>
    </row>
    <row r="16" spans="1:19" s="2" customFormat="1" ht="15.75" customHeight="1">
      <c r="A16" s="17">
        <v>11</v>
      </c>
      <c r="B16" s="18" t="s">
        <v>19</v>
      </c>
      <c r="C16" s="18" t="s">
        <v>43</v>
      </c>
      <c r="D16" s="19" t="s">
        <v>41</v>
      </c>
      <c r="E16" s="18" t="s">
        <v>22</v>
      </c>
      <c r="F16" s="19">
        <v>2.95</v>
      </c>
      <c r="G16" s="20">
        <v>98.49</v>
      </c>
      <c r="H16" s="21">
        <v>19.179999999999993</v>
      </c>
      <c r="I16" s="20">
        <v>79.31</v>
      </c>
      <c r="J16" s="21">
        <v>7095.16</v>
      </c>
      <c r="K16" s="21">
        <v>8811.02</v>
      </c>
      <c r="L16" s="33">
        <v>698802.31</v>
      </c>
      <c r="M16" s="34"/>
      <c r="N16" s="34" t="s">
        <v>23</v>
      </c>
      <c r="O16" s="34"/>
      <c r="P16" s="1" t="str">
        <f t="shared" si="0"/>
        <v>住宅16号1404</v>
      </c>
      <c r="Q16" s="1" t="e">
        <f>VLOOKUP(P16,#REF!,5,0)</f>
        <v>#REF!</v>
      </c>
      <c r="R16" s="1" t="e">
        <f>VLOOKUP(P16,#REF!,4,0)</f>
        <v>#REF!</v>
      </c>
      <c r="S16" s="1" t="e">
        <f>VLOOKUP(Q16,#REF!,9,0)</f>
        <v>#REF!</v>
      </c>
    </row>
    <row r="17" spans="1:19" s="2" customFormat="1" ht="15.75" customHeight="1">
      <c r="A17" s="17">
        <v>12</v>
      </c>
      <c r="B17" s="18" t="s">
        <v>19</v>
      </c>
      <c r="C17" s="18" t="s">
        <v>44</v>
      </c>
      <c r="D17" s="19" t="s">
        <v>41</v>
      </c>
      <c r="E17" s="18" t="s">
        <v>33</v>
      </c>
      <c r="F17" s="19">
        <v>2.95</v>
      </c>
      <c r="G17" s="20">
        <v>98.49</v>
      </c>
      <c r="H17" s="21">
        <v>19.179999999999993</v>
      </c>
      <c r="I17" s="20">
        <v>79.31</v>
      </c>
      <c r="J17" s="21">
        <v>7706.47</v>
      </c>
      <c r="K17" s="21">
        <v>9570.18</v>
      </c>
      <c r="L17" s="33">
        <v>759010.5894736843</v>
      </c>
      <c r="M17" s="34"/>
      <c r="N17" s="34" t="s">
        <v>23</v>
      </c>
      <c r="O17" s="34"/>
      <c r="P17" s="1" t="str">
        <f t="shared" si="0"/>
        <v>住宅16号1405</v>
      </c>
      <c r="Q17" s="1" t="e">
        <f>VLOOKUP(P17,#REF!,5,0)</f>
        <v>#REF!</v>
      </c>
      <c r="R17" s="1" t="e">
        <f>VLOOKUP(P17,#REF!,4,0)</f>
        <v>#REF!</v>
      </c>
      <c r="S17" s="1" t="e">
        <f>VLOOKUP(Q17,#REF!,9,0)</f>
        <v>#REF!</v>
      </c>
    </row>
    <row r="18" spans="1:19" s="1" customFormat="1" ht="15.75" customHeight="1">
      <c r="A18" s="17">
        <v>13</v>
      </c>
      <c r="B18" s="18" t="s">
        <v>19</v>
      </c>
      <c r="C18" s="18" t="s">
        <v>45</v>
      </c>
      <c r="D18" s="19" t="s">
        <v>41</v>
      </c>
      <c r="E18" s="18" t="s">
        <v>33</v>
      </c>
      <c r="F18" s="19">
        <v>2.95</v>
      </c>
      <c r="G18" s="20">
        <v>119.33</v>
      </c>
      <c r="H18" s="21">
        <v>23.239999999999995</v>
      </c>
      <c r="I18" s="20">
        <v>96.09</v>
      </c>
      <c r="J18" s="21">
        <v>7372.04</v>
      </c>
      <c r="K18" s="21">
        <v>9155.02</v>
      </c>
      <c r="L18" s="33">
        <v>879705.7894736843</v>
      </c>
      <c r="M18" s="19"/>
      <c r="N18" s="34" t="s">
        <v>23</v>
      </c>
      <c r="O18" s="34"/>
      <c r="P18" s="1" t="str">
        <f t="shared" si="0"/>
        <v>住宅16号1406</v>
      </c>
      <c r="Q18" s="1" t="e">
        <f>VLOOKUP(P18,#REF!,5,0)</f>
        <v>#REF!</v>
      </c>
      <c r="R18" s="1" t="e">
        <f>VLOOKUP(P18,#REF!,4,0)</f>
        <v>#REF!</v>
      </c>
      <c r="S18" s="1" t="e">
        <f>VLOOKUP(Q18,#REF!,9,0)</f>
        <v>#REF!</v>
      </c>
    </row>
    <row r="19" spans="1:23" s="4" customFormat="1" ht="15.75" customHeight="1">
      <c r="A19" s="17">
        <v>14</v>
      </c>
      <c r="B19" s="26" t="s">
        <v>19</v>
      </c>
      <c r="C19" s="26" t="s">
        <v>46</v>
      </c>
      <c r="D19" s="27" t="s">
        <v>47</v>
      </c>
      <c r="E19" s="26" t="s">
        <v>22</v>
      </c>
      <c r="F19" s="27">
        <v>2.95</v>
      </c>
      <c r="G19" s="28">
        <v>85.78</v>
      </c>
      <c r="H19" s="29">
        <v>16.710000000000008</v>
      </c>
      <c r="I19" s="28">
        <v>69.07</v>
      </c>
      <c r="J19" s="29">
        <v>7638.17</v>
      </c>
      <c r="K19" s="29">
        <v>9486.06</v>
      </c>
      <c r="L19" s="36">
        <v>655202</v>
      </c>
      <c r="M19" s="27"/>
      <c r="N19" s="27" t="s">
        <v>23</v>
      </c>
      <c r="O19" s="34"/>
      <c r="P19" s="4" t="str">
        <f t="shared" si="0"/>
        <v>住宅16号1501</v>
      </c>
      <c r="Q19" s="4" t="e">
        <f>VLOOKUP(P19,#REF!,5,0)</f>
        <v>#REF!</v>
      </c>
      <c r="R19" s="4" t="e">
        <f>VLOOKUP(P19,#REF!,4,0)</f>
        <v>#REF!</v>
      </c>
      <c r="S19" s="41" t="e">
        <f>VLOOKUP(Q19,#REF!,9,0)</f>
        <v>#REF!</v>
      </c>
      <c r="T19" s="42" t="e">
        <f aca="true" t="shared" si="1" ref="T19:T24">L19-S19</f>
        <v>#REF!</v>
      </c>
      <c r="V19" s="4" t="e">
        <f>S19+100</f>
        <v>#REF!</v>
      </c>
      <c r="W19" s="4">
        <v>100.23</v>
      </c>
    </row>
    <row r="20" spans="1:23" s="4" customFormat="1" ht="15.75" customHeight="1">
      <c r="A20" s="17">
        <v>15</v>
      </c>
      <c r="B20" s="26" t="s">
        <v>19</v>
      </c>
      <c r="C20" s="26" t="s">
        <v>48</v>
      </c>
      <c r="D20" s="27" t="s">
        <v>49</v>
      </c>
      <c r="E20" s="26" t="s">
        <v>33</v>
      </c>
      <c r="F20" s="27">
        <v>2.95</v>
      </c>
      <c r="G20" s="28">
        <v>85.78</v>
      </c>
      <c r="H20" s="29">
        <v>16.710000000000008</v>
      </c>
      <c r="I20" s="28">
        <v>69.07</v>
      </c>
      <c r="J20" s="29">
        <v>7416.37</v>
      </c>
      <c r="K20" s="29">
        <v>9210.6</v>
      </c>
      <c r="L20" s="36">
        <v>636176</v>
      </c>
      <c r="M20" s="27"/>
      <c r="N20" s="27" t="s">
        <v>23</v>
      </c>
      <c r="O20" s="34"/>
      <c r="P20" s="4" t="str">
        <f t="shared" si="0"/>
        <v>住宅16号1601</v>
      </c>
      <c r="Q20" s="4" t="s">
        <v>50</v>
      </c>
      <c r="R20" s="4" t="e">
        <f>VLOOKUP(P20,#REF!,4,0)</f>
        <v>#REF!</v>
      </c>
      <c r="S20" s="41" t="e">
        <f>VLOOKUP(Q20,#REF!,9,0)</f>
        <v>#REF!</v>
      </c>
      <c r="T20" s="42" t="e">
        <f t="shared" si="1"/>
        <v>#REF!</v>
      </c>
      <c r="V20" s="4" t="e">
        <f>S20+100</f>
        <v>#REF!</v>
      </c>
      <c r="W20" s="4">
        <v>100.23</v>
      </c>
    </row>
    <row r="21" spans="1:20" s="3" customFormat="1" ht="15.75" customHeight="1">
      <c r="A21" s="17">
        <v>16</v>
      </c>
      <c r="B21" s="22" t="s">
        <v>19</v>
      </c>
      <c r="C21" s="22" t="s">
        <v>51</v>
      </c>
      <c r="D21" s="23" t="s">
        <v>49</v>
      </c>
      <c r="E21" s="30" t="s">
        <v>22</v>
      </c>
      <c r="F21" s="23">
        <v>2.95</v>
      </c>
      <c r="G21" s="24">
        <v>85.78</v>
      </c>
      <c r="H21" s="25">
        <v>16.710000000000008</v>
      </c>
      <c r="I21" s="24">
        <v>69.07</v>
      </c>
      <c r="J21" s="25">
        <v>7416.37</v>
      </c>
      <c r="K21" s="25">
        <v>9210.6</v>
      </c>
      <c r="L21" s="35">
        <v>636176</v>
      </c>
      <c r="M21" s="23"/>
      <c r="N21" s="23" t="s">
        <v>23</v>
      </c>
      <c r="O21" s="34"/>
      <c r="P21" s="3" t="str">
        <f t="shared" si="0"/>
        <v>住宅16号1602</v>
      </c>
      <c r="Q21" s="3" t="e">
        <f>VLOOKUP(P21,#REF!,5,0)</f>
        <v>#REF!</v>
      </c>
      <c r="R21" s="3" t="e">
        <f>VLOOKUP(P21,#REF!,4,0)</f>
        <v>#REF!</v>
      </c>
      <c r="S21" s="39" t="e">
        <f>VLOOKUP(Q21,#REF!,9,0)</f>
        <v>#REF!</v>
      </c>
      <c r="T21" s="40" t="e">
        <f t="shared" si="1"/>
        <v>#REF!</v>
      </c>
    </row>
    <row r="22" spans="1:20" s="3" customFormat="1" ht="15.75" customHeight="1">
      <c r="A22" s="17">
        <v>17</v>
      </c>
      <c r="B22" s="22" t="s">
        <v>19</v>
      </c>
      <c r="C22" s="22" t="s">
        <v>52</v>
      </c>
      <c r="D22" s="23" t="s">
        <v>53</v>
      </c>
      <c r="E22" s="22" t="s">
        <v>33</v>
      </c>
      <c r="F22" s="23">
        <v>2.95</v>
      </c>
      <c r="G22" s="24">
        <v>85.78</v>
      </c>
      <c r="H22" s="25">
        <v>16.710000000000008</v>
      </c>
      <c r="I22" s="24">
        <v>69.07</v>
      </c>
      <c r="J22" s="25">
        <v>6811.95</v>
      </c>
      <c r="K22" s="25">
        <v>8459.95</v>
      </c>
      <c r="L22" s="35">
        <v>584328.8421052633</v>
      </c>
      <c r="M22" s="23"/>
      <c r="N22" s="23" t="s">
        <v>23</v>
      </c>
      <c r="O22" s="34"/>
      <c r="P22" s="3" t="str">
        <f t="shared" si="0"/>
        <v>住宅16号1701</v>
      </c>
      <c r="Q22" s="3" t="e">
        <f>VLOOKUP(P22,#REF!,5,0)</f>
        <v>#REF!</v>
      </c>
      <c r="R22" s="3" t="e">
        <f>VLOOKUP(P22,#REF!,4,0)</f>
        <v>#REF!</v>
      </c>
      <c r="S22" s="39" t="e">
        <f>VLOOKUP(Q22,#REF!,9,0)</f>
        <v>#REF!</v>
      </c>
      <c r="T22" s="40" t="e">
        <f t="shared" si="1"/>
        <v>#REF!</v>
      </c>
    </row>
    <row r="23" spans="1:23" s="4" customFormat="1" ht="15.75" customHeight="1">
      <c r="A23" s="17">
        <v>18</v>
      </c>
      <c r="B23" s="26" t="s">
        <v>19</v>
      </c>
      <c r="C23" s="26" t="s">
        <v>54</v>
      </c>
      <c r="D23" s="27" t="s">
        <v>55</v>
      </c>
      <c r="E23" s="26" t="s">
        <v>22</v>
      </c>
      <c r="F23" s="27">
        <v>2.95</v>
      </c>
      <c r="G23" s="28">
        <v>85.78</v>
      </c>
      <c r="H23" s="29">
        <v>16.710000000000008</v>
      </c>
      <c r="I23" s="28">
        <v>69.07</v>
      </c>
      <c r="J23" s="29">
        <v>7362.94</v>
      </c>
      <c r="K23" s="29">
        <v>9144.24</v>
      </c>
      <c r="L23" s="36">
        <v>631593</v>
      </c>
      <c r="M23" s="27"/>
      <c r="N23" s="27" t="s">
        <v>23</v>
      </c>
      <c r="O23" s="34"/>
      <c r="P23" s="4" t="str">
        <f t="shared" si="0"/>
        <v>住宅16号1801</v>
      </c>
      <c r="Q23" s="4" t="e">
        <f>VLOOKUP(P23,#REF!,5,0)</f>
        <v>#REF!</v>
      </c>
      <c r="R23" s="4" t="e">
        <f>VLOOKUP(P23,#REF!,4,0)</f>
        <v>#REF!</v>
      </c>
      <c r="S23" s="41" t="e">
        <f>VLOOKUP(Q23,#REF!,9,0)</f>
        <v>#REF!</v>
      </c>
      <c r="T23" s="42" t="e">
        <f t="shared" si="1"/>
        <v>#REF!</v>
      </c>
      <c r="V23" s="4" t="e">
        <f>S23+100</f>
        <v>#REF!</v>
      </c>
      <c r="W23" s="4">
        <v>100.23</v>
      </c>
    </row>
    <row r="24" spans="1:23" s="4" customFormat="1" ht="15.75" customHeight="1">
      <c r="A24" s="17">
        <v>19</v>
      </c>
      <c r="B24" s="26" t="s">
        <v>19</v>
      </c>
      <c r="C24" s="26" t="s">
        <v>56</v>
      </c>
      <c r="D24" s="27" t="s">
        <v>55</v>
      </c>
      <c r="E24" s="26" t="s">
        <v>33</v>
      </c>
      <c r="F24" s="27">
        <v>2.95</v>
      </c>
      <c r="G24" s="28">
        <v>98.49</v>
      </c>
      <c r="H24" s="29">
        <v>19.179999999999993</v>
      </c>
      <c r="I24" s="28">
        <v>79.31</v>
      </c>
      <c r="J24" s="29">
        <v>8427.56</v>
      </c>
      <c r="K24" s="29">
        <v>10465.64</v>
      </c>
      <c r="L24" s="36">
        <v>830030</v>
      </c>
      <c r="M24" s="27"/>
      <c r="N24" s="27" t="s">
        <v>23</v>
      </c>
      <c r="O24" s="19"/>
      <c r="P24" s="4" t="str">
        <f t="shared" si="0"/>
        <v>住宅16号1805</v>
      </c>
      <c r="Q24" s="4" t="e">
        <f>VLOOKUP(P24,#REF!,5,0)</f>
        <v>#REF!</v>
      </c>
      <c r="R24" s="4" t="e">
        <f>VLOOKUP(P24,#REF!,4,0)</f>
        <v>#REF!</v>
      </c>
      <c r="S24" s="41" t="e">
        <f>VLOOKUP(Q24,#REF!,9,0)</f>
        <v>#REF!</v>
      </c>
      <c r="T24" s="42" t="e">
        <f t="shared" si="1"/>
        <v>#REF!</v>
      </c>
      <c r="V24" s="4" t="e">
        <f>S24+100</f>
        <v>#REF!</v>
      </c>
      <c r="W24" s="4">
        <v>100.23</v>
      </c>
    </row>
    <row r="25" spans="1:19" s="1" customFormat="1" ht="15.75" customHeight="1">
      <c r="A25" s="17">
        <v>20</v>
      </c>
      <c r="B25" s="18" t="s">
        <v>19</v>
      </c>
      <c r="C25" s="18" t="s">
        <v>57</v>
      </c>
      <c r="D25" s="19" t="s">
        <v>55</v>
      </c>
      <c r="E25" s="18" t="s">
        <v>22</v>
      </c>
      <c r="F25" s="19">
        <v>2.95</v>
      </c>
      <c r="G25" s="20">
        <v>119.33</v>
      </c>
      <c r="H25" s="21">
        <v>23.239999999999995</v>
      </c>
      <c r="I25" s="20">
        <v>96.09</v>
      </c>
      <c r="J25" s="21">
        <v>7290.43</v>
      </c>
      <c r="K25" s="21">
        <v>9053.67</v>
      </c>
      <c r="L25" s="33">
        <v>869967.2</v>
      </c>
      <c r="M25" s="19"/>
      <c r="N25" s="19" t="s">
        <v>23</v>
      </c>
      <c r="O25" s="19"/>
      <c r="P25" s="1" t="str">
        <f t="shared" si="0"/>
        <v>住宅16号1806</v>
      </c>
      <c r="Q25" s="1" t="e">
        <f>VLOOKUP(P25,#REF!,5,0)</f>
        <v>#REF!</v>
      </c>
      <c r="R25" s="1" t="e">
        <f>VLOOKUP(P25,#REF!,4,0)</f>
        <v>#REF!</v>
      </c>
      <c r="S25" s="1" t="e">
        <f>VLOOKUP(Q25,#REF!,9,0)</f>
        <v>#REF!</v>
      </c>
    </row>
    <row r="26" spans="1:20" s="3" customFormat="1" ht="15.75" customHeight="1">
      <c r="A26" s="17">
        <v>21</v>
      </c>
      <c r="B26" s="22" t="s">
        <v>19</v>
      </c>
      <c r="C26" s="22" t="s">
        <v>58</v>
      </c>
      <c r="D26" s="23" t="s">
        <v>59</v>
      </c>
      <c r="E26" s="22" t="s">
        <v>33</v>
      </c>
      <c r="F26" s="23">
        <v>2.95</v>
      </c>
      <c r="G26" s="24">
        <v>85.78</v>
      </c>
      <c r="H26" s="25">
        <v>16.710000000000008</v>
      </c>
      <c r="I26" s="24">
        <v>69.07</v>
      </c>
      <c r="J26" s="25">
        <v>7440.01</v>
      </c>
      <c r="K26" s="25">
        <v>9239.96</v>
      </c>
      <c r="L26" s="35">
        <v>638204</v>
      </c>
      <c r="M26" s="23"/>
      <c r="N26" s="23" t="s">
        <v>23</v>
      </c>
      <c r="O26" s="19"/>
      <c r="P26" s="3" t="str">
        <f t="shared" si="0"/>
        <v>住宅16号1902</v>
      </c>
      <c r="Q26" s="3" t="e">
        <f>VLOOKUP(P26,#REF!,5,0)</f>
        <v>#REF!</v>
      </c>
      <c r="R26" s="3" t="e">
        <f>VLOOKUP(P26,#REF!,4,0)</f>
        <v>#REF!</v>
      </c>
      <c r="S26" s="39" t="e">
        <f>VLOOKUP(Q26,#REF!,9,0)</f>
        <v>#REF!</v>
      </c>
      <c r="T26" s="40" t="e">
        <f>L26-S26</f>
        <v>#REF!</v>
      </c>
    </row>
    <row r="27" spans="1:23" s="4" customFormat="1" ht="15.75" customHeight="1">
      <c r="A27" s="17">
        <v>22</v>
      </c>
      <c r="B27" s="26" t="s">
        <v>19</v>
      </c>
      <c r="C27" s="26" t="s">
        <v>60</v>
      </c>
      <c r="D27" s="27" t="s">
        <v>61</v>
      </c>
      <c r="E27" s="26" t="s">
        <v>33</v>
      </c>
      <c r="F27" s="27">
        <v>2.95</v>
      </c>
      <c r="G27" s="28">
        <v>85.78</v>
      </c>
      <c r="H27" s="29">
        <v>16.710000000000008</v>
      </c>
      <c r="I27" s="28">
        <v>69.07</v>
      </c>
      <c r="J27" s="29">
        <v>7589.38</v>
      </c>
      <c r="K27" s="29">
        <v>9425.47</v>
      </c>
      <c r="L27" s="36">
        <v>651017</v>
      </c>
      <c r="M27" s="27"/>
      <c r="N27" s="27" t="s">
        <v>23</v>
      </c>
      <c r="O27" s="19"/>
      <c r="P27" s="4" t="str">
        <f t="shared" si="0"/>
        <v>住宅16号2001</v>
      </c>
      <c r="Q27" s="4" t="e">
        <f>VLOOKUP(P27,#REF!,5,0)</f>
        <v>#REF!</v>
      </c>
      <c r="R27" s="4" t="e">
        <f>VLOOKUP(P27,#REF!,4,0)</f>
        <v>#REF!</v>
      </c>
      <c r="S27" s="41" t="e">
        <f>VLOOKUP(Q27,#REF!,9,0)</f>
        <v>#REF!</v>
      </c>
      <c r="T27" s="42" t="e">
        <f>L27-S27</f>
        <v>#REF!</v>
      </c>
      <c r="V27" s="4" t="e">
        <f>S27+100</f>
        <v>#REF!</v>
      </c>
      <c r="W27" s="4">
        <v>100.23</v>
      </c>
    </row>
    <row r="28" spans="1:19" s="3" customFormat="1" ht="15.75" customHeight="1">
      <c r="A28" s="17">
        <v>23</v>
      </c>
      <c r="B28" s="22" t="s">
        <v>19</v>
      </c>
      <c r="C28" s="22" t="s">
        <v>62</v>
      </c>
      <c r="D28" s="23" t="s">
        <v>61</v>
      </c>
      <c r="E28" s="22" t="s">
        <v>33</v>
      </c>
      <c r="F28" s="23">
        <v>2.95</v>
      </c>
      <c r="G28" s="24">
        <v>119.33</v>
      </c>
      <c r="H28" s="25">
        <v>23.239999999999995</v>
      </c>
      <c r="I28" s="24">
        <v>96.09</v>
      </c>
      <c r="J28" s="25">
        <v>7430.31</v>
      </c>
      <c r="K28" s="25">
        <v>9227.37</v>
      </c>
      <c r="L28" s="35">
        <v>886658.3263157896</v>
      </c>
      <c r="M28" s="23"/>
      <c r="N28" s="23" t="s">
        <v>23</v>
      </c>
      <c r="O28" s="19"/>
      <c r="P28" s="3" t="str">
        <f t="shared" si="0"/>
        <v>住宅16号2006</v>
      </c>
      <c r="Q28" s="3" t="e">
        <f>VLOOKUP(P28,#REF!,5,0)</f>
        <v>#REF!</v>
      </c>
      <c r="R28" s="3" t="e">
        <f>VLOOKUP(P28,#REF!,4,0)</f>
        <v>#REF!</v>
      </c>
      <c r="S28" s="39" t="e">
        <f>VLOOKUP(Q28,#REF!,9,0)</f>
        <v>#REF!</v>
      </c>
    </row>
    <row r="29" spans="1:23" s="4" customFormat="1" ht="15.75" customHeight="1">
      <c r="A29" s="17">
        <v>24</v>
      </c>
      <c r="B29" s="26" t="s">
        <v>19</v>
      </c>
      <c r="C29" s="26" t="s">
        <v>63</v>
      </c>
      <c r="D29" s="27" t="s">
        <v>64</v>
      </c>
      <c r="E29" s="26" t="s">
        <v>33</v>
      </c>
      <c r="F29" s="27">
        <v>2.95</v>
      </c>
      <c r="G29" s="28">
        <v>85.78</v>
      </c>
      <c r="H29" s="29">
        <v>16.710000000000008</v>
      </c>
      <c r="I29" s="28">
        <v>69.07</v>
      </c>
      <c r="J29" s="29">
        <v>7601.57</v>
      </c>
      <c r="K29" s="29">
        <v>9440.61</v>
      </c>
      <c r="L29" s="36">
        <v>652063</v>
      </c>
      <c r="M29" s="27"/>
      <c r="N29" s="27" t="s">
        <v>23</v>
      </c>
      <c r="O29" s="19"/>
      <c r="P29" s="4" t="str">
        <f t="shared" si="0"/>
        <v>住宅16号2101</v>
      </c>
      <c r="Q29" s="4" t="e">
        <f>VLOOKUP(P29,#REF!,5,0)</f>
        <v>#REF!</v>
      </c>
      <c r="R29" s="4" t="e">
        <f>VLOOKUP(P29,#REF!,4,0)</f>
        <v>#REF!</v>
      </c>
      <c r="S29" s="41" t="e">
        <f>VLOOKUP(Q29,#REF!,9,0)</f>
        <v>#REF!</v>
      </c>
      <c r="T29" s="42" t="e">
        <f>L29-S29</f>
        <v>#REF!</v>
      </c>
      <c r="V29" s="4" t="e">
        <f>S29+100</f>
        <v>#REF!</v>
      </c>
      <c r="W29" s="4">
        <v>100.23</v>
      </c>
    </row>
    <row r="30" spans="1:23" s="4" customFormat="1" ht="15.75" customHeight="1">
      <c r="A30" s="17">
        <v>25</v>
      </c>
      <c r="B30" s="26" t="s">
        <v>19</v>
      </c>
      <c r="C30" s="26" t="s">
        <v>65</v>
      </c>
      <c r="D30" s="27" t="s">
        <v>64</v>
      </c>
      <c r="E30" s="26" t="s">
        <v>22</v>
      </c>
      <c r="F30" s="27">
        <v>2.95</v>
      </c>
      <c r="G30" s="28">
        <v>85.78</v>
      </c>
      <c r="H30" s="29">
        <v>16.710000000000008</v>
      </c>
      <c r="I30" s="28">
        <v>69.07</v>
      </c>
      <c r="J30" s="29">
        <v>7314.43</v>
      </c>
      <c r="K30" s="29">
        <v>9084</v>
      </c>
      <c r="L30" s="36">
        <v>627432</v>
      </c>
      <c r="M30" s="27"/>
      <c r="N30" s="27" t="s">
        <v>23</v>
      </c>
      <c r="O30" s="19"/>
      <c r="P30" s="4" t="str">
        <f t="shared" si="0"/>
        <v>住宅16号2102</v>
      </c>
      <c r="Q30" s="4" t="e">
        <f>VLOOKUP(P30,#REF!,5,0)</f>
        <v>#REF!</v>
      </c>
      <c r="R30" s="4" t="e">
        <f>VLOOKUP(P30,#REF!,4,0)</f>
        <v>#REF!</v>
      </c>
      <c r="S30" s="41" t="e">
        <f>VLOOKUP(Q30,#REF!,9,0)</f>
        <v>#REF!</v>
      </c>
      <c r="T30" s="42" t="e">
        <f>L30-S30</f>
        <v>#REF!</v>
      </c>
      <c r="V30" s="4" t="e">
        <f>S30+100</f>
        <v>#REF!</v>
      </c>
      <c r="W30" s="4">
        <v>100.23</v>
      </c>
    </row>
    <row r="31" spans="1:20" s="3" customFormat="1" ht="15.75" customHeight="1">
      <c r="A31" s="17">
        <v>26</v>
      </c>
      <c r="B31" s="22" t="s">
        <v>19</v>
      </c>
      <c r="C31" s="22" t="s">
        <v>66</v>
      </c>
      <c r="D31" s="23" t="s">
        <v>64</v>
      </c>
      <c r="E31" s="22" t="s">
        <v>33</v>
      </c>
      <c r="F31" s="23">
        <v>2.95</v>
      </c>
      <c r="G31" s="24">
        <v>99.62</v>
      </c>
      <c r="H31" s="25">
        <v>19.400000000000006</v>
      </c>
      <c r="I31" s="24">
        <v>80.22</v>
      </c>
      <c r="J31" s="25">
        <v>6950.62</v>
      </c>
      <c r="K31" s="25">
        <v>8631.52</v>
      </c>
      <c r="L31" s="35">
        <v>692420.76</v>
      </c>
      <c r="M31" s="23"/>
      <c r="N31" s="23" t="s">
        <v>23</v>
      </c>
      <c r="O31" s="19"/>
      <c r="P31" s="3" t="str">
        <f t="shared" si="0"/>
        <v>住宅16号2103</v>
      </c>
      <c r="Q31" s="3" t="e">
        <f>VLOOKUP(P31,#REF!,5,0)</f>
        <v>#REF!</v>
      </c>
      <c r="R31" s="3" t="e">
        <f>VLOOKUP(P31,#REF!,4,0)</f>
        <v>#REF!</v>
      </c>
      <c r="S31" s="39" t="e">
        <f>VLOOKUP(Q31,#REF!,9,0)</f>
        <v>#REF!</v>
      </c>
      <c r="T31" s="40" t="e">
        <f>L31-S31</f>
        <v>#REF!</v>
      </c>
    </row>
    <row r="32" spans="1:19" s="3" customFormat="1" ht="15.75" customHeight="1">
      <c r="A32" s="17">
        <v>27</v>
      </c>
      <c r="B32" s="22" t="s">
        <v>19</v>
      </c>
      <c r="C32" s="22" t="s">
        <v>67</v>
      </c>
      <c r="D32" s="23" t="s">
        <v>64</v>
      </c>
      <c r="E32" s="22" t="s">
        <v>33</v>
      </c>
      <c r="F32" s="23">
        <v>2.95</v>
      </c>
      <c r="G32" s="24">
        <v>98.49</v>
      </c>
      <c r="H32" s="25">
        <v>19.179999999999993</v>
      </c>
      <c r="I32" s="24">
        <v>79.31</v>
      </c>
      <c r="J32" s="25">
        <v>7161.6</v>
      </c>
      <c r="K32" s="25">
        <v>8893.53</v>
      </c>
      <c r="L32" s="35">
        <v>705345.98</v>
      </c>
      <c r="M32" s="23"/>
      <c r="N32" s="23" t="s">
        <v>23</v>
      </c>
      <c r="O32" s="19"/>
      <c r="P32" s="3" t="str">
        <f t="shared" si="0"/>
        <v>住宅16号2104</v>
      </c>
      <c r="Q32" s="3" t="e">
        <f>VLOOKUP(P32,#REF!,5,0)</f>
        <v>#REF!</v>
      </c>
      <c r="R32" s="3" t="e">
        <f>VLOOKUP(P32,#REF!,4,0)</f>
        <v>#REF!</v>
      </c>
      <c r="S32" s="39" t="e">
        <f>VLOOKUP(Q32,#REF!,9,0)</f>
        <v>#REF!</v>
      </c>
    </row>
    <row r="33" spans="1:19" s="3" customFormat="1" ht="15.75" customHeight="1">
      <c r="A33" s="17">
        <v>28</v>
      </c>
      <c r="B33" s="22" t="s">
        <v>19</v>
      </c>
      <c r="C33" s="22" t="s">
        <v>68</v>
      </c>
      <c r="D33" s="23" t="s">
        <v>64</v>
      </c>
      <c r="E33" s="22" t="s">
        <v>22</v>
      </c>
      <c r="F33" s="23">
        <v>2.95</v>
      </c>
      <c r="G33" s="24">
        <v>119.33</v>
      </c>
      <c r="H33" s="25">
        <v>23.239999999999995</v>
      </c>
      <c r="I33" s="24">
        <v>96.09</v>
      </c>
      <c r="J33" s="25">
        <v>7441.96</v>
      </c>
      <c r="K33" s="25">
        <v>9241.84</v>
      </c>
      <c r="L33" s="35">
        <v>888048.8315789474</v>
      </c>
      <c r="M33" s="23"/>
      <c r="N33" s="23" t="s">
        <v>23</v>
      </c>
      <c r="O33" s="19"/>
      <c r="P33" s="3" t="str">
        <f t="shared" si="0"/>
        <v>住宅16号2106</v>
      </c>
      <c r="Q33" s="3" t="e">
        <f>VLOOKUP(P33,#REF!,5,0)</f>
        <v>#REF!</v>
      </c>
      <c r="R33" s="3" t="e">
        <f>VLOOKUP(P33,#REF!,4,0)</f>
        <v>#REF!</v>
      </c>
      <c r="S33" s="39" t="e">
        <f>VLOOKUP(Q33,#REF!,9,0)</f>
        <v>#REF!</v>
      </c>
    </row>
    <row r="34" spans="1:23" s="4" customFormat="1" ht="15.75" customHeight="1">
      <c r="A34" s="17">
        <v>29</v>
      </c>
      <c r="B34" s="26" t="s">
        <v>19</v>
      </c>
      <c r="C34" s="26" t="s">
        <v>69</v>
      </c>
      <c r="D34" s="27" t="s">
        <v>70</v>
      </c>
      <c r="E34" s="26" t="s">
        <v>22</v>
      </c>
      <c r="F34" s="27">
        <v>2.95</v>
      </c>
      <c r="G34" s="28">
        <v>85.78</v>
      </c>
      <c r="H34" s="29">
        <v>16.710000000000008</v>
      </c>
      <c r="I34" s="28">
        <v>69.07</v>
      </c>
      <c r="J34" s="29">
        <v>6975.65</v>
      </c>
      <c r="K34" s="29">
        <v>8663.25</v>
      </c>
      <c r="L34" s="36">
        <v>598371</v>
      </c>
      <c r="M34" s="27"/>
      <c r="N34" s="27" t="s">
        <v>23</v>
      </c>
      <c r="O34" s="19"/>
      <c r="P34" s="4" t="str">
        <f t="shared" si="0"/>
        <v>住宅16号2201</v>
      </c>
      <c r="Q34" s="4" t="e">
        <f>VLOOKUP(P34,#REF!,5,0)</f>
        <v>#REF!</v>
      </c>
      <c r="R34" s="4" t="e">
        <f>VLOOKUP(P34,#REF!,4,0)</f>
        <v>#REF!</v>
      </c>
      <c r="S34" s="41" t="e">
        <f>VLOOKUP(Q34,#REF!,9,0)</f>
        <v>#REF!</v>
      </c>
      <c r="T34" s="42" t="e">
        <f>L34-S34</f>
        <v>#REF!</v>
      </c>
      <c r="V34" s="4" t="e">
        <f>S34+100</f>
        <v>#REF!</v>
      </c>
      <c r="W34" s="4">
        <v>100.23</v>
      </c>
    </row>
    <row r="35" spans="1:20" s="3" customFormat="1" ht="15.75" customHeight="1">
      <c r="A35" s="17">
        <v>30</v>
      </c>
      <c r="B35" s="22" t="s">
        <v>19</v>
      </c>
      <c r="C35" s="22" t="s">
        <v>71</v>
      </c>
      <c r="D35" s="23" t="s">
        <v>70</v>
      </c>
      <c r="E35" s="22" t="s">
        <v>22</v>
      </c>
      <c r="F35" s="23">
        <v>2.95</v>
      </c>
      <c r="G35" s="24">
        <v>85.78</v>
      </c>
      <c r="H35" s="25">
        <v>16.710000000000008</v>
      </c>
      <c r="I35" s="24">
        <v>69.07</v>
      </c>
      <c r="J35" s="25">
        <v>7589.37</v>
      </c>
      <c r="K35" s="25">
        <v>9425.45</v>
      </c>
      <c r="L35" s="35">
        <v>651016</v>
      </c>
      <c r="M35" s="23"/>
      <c r="N35" s="23" t="s">
        <v>23</v>
      </c>
      <c r="O35" s="19"/>
      <c r="P35" s="3" t="str">
        <f t="shared" si="0"/>
        <v>住宅16号2202</v>
      </c>
      <c r="Q35" s="3" t="e">
        <f>VLOOKUP(P35,#REF!,5,0)</f>
        <v>#REF!</v>
      </c>
      <c r="R35" s="3" t="e">
        <f>VLOOKUP(P35,#REF!,4,0)</f>
        <v>#REF!</v>
      </c>
      <c r="S35" s="39" t="e">
        <f>VLOOKUP(Q35,#REF!,9,0)</f>
        <v>#REF!</v>
      </c>
      <c r="T35" s="40" t="e">
        <f>L35-S35</f>
        <v>#REF!</v>
      </c>
    </row>
    <row r="36" spans="1:19" s="3" customFormat="1" ht="15.75" customHeight="1">
      <c r="A36" s="17">
        <v>31</v>
      </c>
      <c r="B36" s="22" t="s">
        <v>19</v>
      </c>
      <c r="C36" s="22" t="s">
        <v>72</v>
      </c>
      <c r="D36" s="23" t="s">
        <v>70</v>
      </c>
      <c r="E36" s="22" t="s">
        <v>33</v>
      </c>
      <c r="F36" s="23">
        <v>2.95</v>
      </c>
      <c r="G36" s="24">
        <v>98.49</v>
      </c>
      <c r="H36" s="25">
        <v>19.179999999999993</v>
      </c>
      <c r="I36" s="24">
        <v>79.31</v>
      </c>
      <c r="J36" s="25">
        <v>7172.67</v>
      </c>
      <c r="K36" s="25">
        <v>8907.28</v>
      </c>
      <c r="L36" s="35">
        <v>706436.27</v>
      </c>
      <c r="M36" s="23"/>
      <c r="N36" s="23" t="s">
        <v>23</v>
      </c>
      <c r="O36" s="19"/>
      <c r="P36" s="3" t="str">
        <f t="shared" si="0"/>
        <v>住宅16号2204</v>
      </c>
      <c r="Q36" s="3" t="e">
        <f>VLOOKUP(P36,#REF!,5,0)</f>
        <v>#REF!</v>
      </c>
      <c r="R36" s="3" t="e">
        <f>VLOOKUP(P36,#REF!,4,0)</f>
        <v>#REF!</v>
      </c>
      <c r="S36" s="39" t="e">
        <f>VLOOKUP(Q36,#REF!,9,0)</f>
        <v>#REF!</v>
      </c>
    </row>
    <row r="37" spans="1:19" s="3" customFormat="1" ht="15.75" customHeight="1">
      <c r="A37" s="17">
        <v>32</v>
      </c>
      <c r="B37" s="22" t="s">
        <v>19</v>
      </c>
      <c r="C37" s="22" t="s">
        <v>73</v>
      </c>
      <c r="D37" s="23" t="s">
        <v>74</v>
      </c>
      <c r="E37" s="22" t="s">
        <v>22</v>
      </c>
      <c r="F37" s="23">
        <v>2.95</v>
      </c>
      <c r="G37" s="24">
        <v>85.78</v>
      </c>
      <c r="H37" s="25">
        <v>16.710000000000008</v>
      </c>
      <c r="I37" s="24">
        <v>69.07</v>
      </c>
      <c r="J37" s="25">
        <v>8399.45</v>
      </c>
      <c r="K37" s="25">
        <v>10431.52</v>
      </c>
      <c r="L37" s="35">
        <v>720505</v>
      </c>
      <c r="M37" s="23"/>
      <c r="N37" s="23" t="s">
        <v>23</v>
      </c>
      <c r="O37" s="19"/>
      <c r="P37" s="3" t="str">
        <f t="shared" si="0"/>
        <v>住宅16号2301</v>
      </c>
      <c r="Q37" s="3" t="e">
        <f>VLOOKUP(P37,#REF!,5,0)</f>
        <v>#REF!</v>
      </c>
      <c r="R37" s="3" t="e">
        <f>VLOOKUP(P37,#REF!,4,0)</f>
        <v>#REF!</v>
      </c>
      <c r="S37" s="39" t="e">
        <f>VLOOKUP(Q37,#REF!,9,0)</f>
        <v>#REF!</v>
      </c>
    </row>
    <row r="38" spans="1:23" s="4" customFormat="1" ht="15.75" customHeight="1">
      <c r="A38" s="17">
        <v>33</v>
      </c>
      <c r="B38" s="26" t="s">
        <v>19</v>
      </c>
      <c r="C38" s="26" t="s">
        <v>75</v>
      </c>
      <c r="D38" s="27" t="s">
        <v>74</v>
      </c>
      <c r="E38" s="26" t="s">
        <v>33</v>
      </c>
      <c r="F38" s="27">
        <v>2.95</v>
      </c>
      <c r="G38" s="28">
        <v>85.78</v>
      </c>
      <c r="H38" s="29">
        <v>16.710000000000008</v>
      </c>
      <c r="I38" s="28">
        <v>69.07</v>
      </c>
      <c r="J38" s="29">
        <v>7487.33</v>
      </c>
      <c r="K38" s="29">
        <v>9298.73</v>
      </c>
      <c r="L38" s="36">
        <v>642263</v>
      </c>
      <c r="M38" s="27"/>
      <c r="N38" s="27" t="s">
        <v>23</v>
      </c>
      <c r="O38" s="19"/>
      <c r="P38" s="4" t="str">
        <f t="shared" si="0"/>
        <v>住宅16号2302</v>
      </c>
      <c r="Q38" s="4" t="e">
        <f>VLOOKUP(P38,#REF!,5,0)</f>
        <v>#REF!</v>
      </c>
      <c r="R38" s="4" t="e">
        <f>VLOOKUP(P38,#REF!,4,0)</f>
        <v>#REF!</v>
      </c>
      <c r="S38" s="41" t="e">
        <f>VLOOKUP(Q38,#REF!,9,0)</f>
        <v>#REF!</v>
      </c>
      <c r="T38" s="42" t="e">
        <f>L38-S38</f>
        <v>#REF!</v>
      </c>
      <c r="V38" s="4" t="e">
        <f>S38+100</f>
        <v>#REF!</v>
      </c>
      <c r="W38" s="4">
        <v>100.23</v>
      </c>
    </row>
    <row r="39" spans="1:19" s="3" customFormat="1" ht="15.75" customHeight="1">
      <c r="A39" s="17">
        <v>34</v>
      </c>
      <c r="B39" s="22" t="s">
        <v>19</v>
      </c>
      <c r="C39" s="22" t="s">
        <v>76</v>
      </c>
      <c r="D39" s="23" t="s">
        <v>74</v>
      </c>
      <c r="E39" s="22" t="s">
        <v>22</v>
      </c>
      <c r="F39" s="23">
        <v>2.95</v>
      </c>
      <c r="G39" s="24">
        <v>98.49</v>
      </c>
      <c r="H39" s="25">
        <v>19.179999999999993</v>
      </c>
      <c r="I39" s="24">
        <v>79.31</v>
      </c>
      <c r="J39" s="25">
        <v>7183.74</v>
      </c>
      <c r="K39" s="25">
        <v>8921.03</v>
      </c>
      <c r="L39" s="35">
        <v>707526.55</v>
      </c>
      <c r="M39" s="23"/>
      <c r="N39" s="23" t="s">
        <v>23</v>
      </c>
      <c r="O39" s="19"/>
      <c r="P39" s="3" t="str">
        <f t="shared" si="0"/>
        <v>住宅16号2304</v>
      </c>
      <c r="Q39" s="3" t="e">
        <f>VLOOKUP(P39,#REF!,5,0)</f>
        <v>#REF!</v>
      </c>
      <c r="R39" s="3" t="e">
        <f>VLOOKUP(P39,#REF!,4,0)</f>
        <v>#REF!</v>
      </c>
      <c r="S39" s="39" t="e">
        <f>VLOOKUP(Q39,#REF!,9,0)</f>
        <v>#REF!</v>
      </c>
    </row>
    <row r="40" spans="1:19" s="3" customFormat="1" ht="15.75" customHeight="1">
      <c r="A40" s="17">
        <v>35</v>
      </c>
      <c r="B40" s="22" t="s">
        <v>19</v>
      </c>
      <c r="C40" s="22" t="s">
        <v>77</v>
      </c>
      <c r="D40" s="23" t="s">
        <v>74</v>
      </c>
      <c r="E40" s="22" t="s">
        <v>33</v>
      </c>
      <c r="F40" s="23">
        <v>2.95</v>
      </c>
      <c r="G40" s="24">
        <v>119.33</v>
      </c>
      <c r="H40" s="25">
        <v>23.239999999999995</v>
      </c>
      <c r="I40" s="24">
        <v>96.09</v>
      </c>
      <c r="J40" s="25">
        <v>7465.27</v>
      </c>
      <c r="K40" s="25">
        <v>9270.8</v>
      </c>
      <c r="L40" s="35">
        <v>890831.105263158</v>
      </c>
      <c r="M40" s="23"/>
      <c r="N40" s="23" t="s">
        <v>23</v>
      </c>
      <c r="O40" s="19"/>
      <c r="P40" s="3" t="str">
        <f t="shared" si="0"/>
        <v>住宅16号2306</v>
      </c>
      <c r="Q40" s="3" t="e">
        <f>VLOOKUP(P40,#REF!,5,0)</f>
        <v>#REF!</v>
      </c>
      <c r="R40" s="3" t="e">
        <f>VLOOKUP(P40,#REF!,4,0)</f>
        <v>#REF!</v>
      </c>
      <c r="S40" s="39" t="e">
        <f>VLOOKUP(Q40,#REF!,9,0)</f>
        <v>#REF!</v>
      </c>
    </row>
    <row r="41" spans="1:23" s="4" customFormat="1" ht="15.75" customHeight="1">
      <c r="A41" s="17">
        <v>36</v>
      </c>
      <c r="B41" s="26" t="s">
        <v>19</v>
      </c>
      <c r="C41" s="26" t="s">
        <v>78</v>
      </c>
      <c r="D41" s="27" t="s">
        <v>79</v>
      </c>
      <c r="E41" s="26" t="s">
        <v>33</v>
      </c>
      <c r="F41" s="27">
        <v>2.95</v>
      </c>
      <c r="G41" s="28">
        <v>85.78</v>
      </c>
      <c r="H41" s="29">
        <v>16.710000000000008</v>
      </c>
      <c r="I41" s="28">
        <v>69.07</v>
      </c>
      <c r="J41" s="29">
        <v>7540.6</v>
      </c>
      <c r="K41" s="29">
        <v>9364.89</v>
      </c>
      <c r="L41" s="36">
        <v>646833</v>
      </c>
      <c r="M41" s="27"/>
      <c r="N41" s="27" t="s">
        <v>23</v>
      </c>
      <c r="O41" s="19"/>
      <c r="P41" s="4" t="str">
        <f t="shared" si="0"/>
        <v>住宅16号2401</v>
      </c>
      <c r="Q41" s="4" t="e">
        <f>VLOOKUP(P41,#REF!,5,0)</f>
        <v>#REF!</v>
      </c>
      <c r="R41" s="4" t="e">
        <f>VLOOKUP(P41,#REF!,4,0)</f>
        <v>#REF!</v>
      </c>
      <c r="S41" s="41" t="e">
        <f>VLOOKUP(Q41,#REF!,9,0)</f>
        <v>#REF!</v>
      </c>
      <c r="T41" s="42" t="e">
        <f>L41-S41</f>
        <v>#REF!</v>
      </c>
      <c r="V41" s="4" t="e">
        <f>S41+100</f>
        <v>#REF!</v>
      </c>
      <c r="W41" s="4">
        <v>100.23</v>
      </c>
    </row>
    <row r="42" spans="1:23" s="4" customFormat="1" ht="15.75" customHeight="1">
      <c r="A42" s="17">
        <v>37</v>
      </c>
      <c r="B42" s="26" t="s">
        <v>19</v>
      </c>
      <c r="C42" s="26" t="s">
        <v>80</v>
      </c>
      <c r="D42" s="27" t="s">
        <v>79</v>
      </c>
      <c r="E42" s="26" t="s">
        <v>27</v>
      </c>
      <c r="F42" s="27">
        <v>2.95</v>
      </c>
      <c r="G42" s="28">
        <v>98.49</v>
      </c>
      <c r="H42" s="29">
        <v>19.179999999999993</v>
      </c>
      <c r="I42" s="28">
        <v>79.31</v>
      </c>
      <c r="J42" s="29">
        <v>8110.79</v>
      </c>
      <c r="K42" s="29">
        <v>10072.27</v>
      </c>
      <c r="L42" s="36">
        <v>798832</v>
      </c>
      <c r="M42" s="27"/>
      <c r="N42" s="27" t="s">
        <v>23</v>
      </c>
      <c r="O42" s="19"/>
      <c r="P42" s="4" t="str">
        <f t="shared" si="0"/>
        <v>住宅16号2404</v>
      </c>
      <c r="Q42" s="4" t="e">
        <f>VLOOKUP(P42,#REF!,5,0)</f>
        <v>#REF!</v>
      </c>
      <c r="R42" s="4" t="e">
        <f>VLOOKUP(P42,#REF!,4,0)</f>
        <v>#REF!</v>
      </c>
      <c r="S42" s="41" t="e">
        <f>VLOOKUP(Q42,#REF!,9,0)</f>
        <v>#REF!</v>
      </c>
      <c r="T42" s="42" t="e">
        <f>L42-S42</f>
        <v>#REF!</v>
      </c>
      <c r="V42" s="4" t="e">
        <f>S42+100</f>
        <v>#REF!</v>
      </c>
      <c r="W42" s="4">
        <v>100.23</v>
      </c>
    </row>
    <row r="43" spans="1:19" s="1" customFormat="1" ht="15.75" customHeight="1">
      <c r="A43" s="17">
        <v>38</v>
      </c>
      <c r="B43" s="18" t="s">
        <v>19</v>
      </c>
      <c r="C43" s="18" t="s">
        <v>81</v>
      </c>
      <c r="D43" s="19" t="s">
        <v>79</v>
      </c>
      <c r="E43" s="18" t="s">
        <v>33</v>
      </c>
      <c r="F43" s="19">
        <v>2.95</v>
      </c>
      <c r="G43" s="20">
        <v>98.49</v>
      </c>
      <c r="H43" s="21">
        <v>19.179999999999993</v>
      </c>
      <c r="I43" s="20">
        <v>79.31</v>
      </c>
      <c r="J43" s="21">
        <v>7823.02</v>
      </c>
      <c r="K43" s="21">
        <v>9714.91</v>
      </c>
      <c r="L43" s="33">
        <v>770489.3473684211</v>
      </c>
      <c r="M43" s="19"/>
      <c r="N43" s="19" t="s">
        <v>23</v>
      </c>
      <c r="O43" s="19"/>
      <c r="P43" s="1" t="str">
        <f t="shared" si="0"/>
        <v>住宅16号2405</v>
      </c>
      <c r="Q43" s="1" t="e">
        <f>VLOOKUP(P43,#REF!,5,0)</f>
        <v>#REF!</v>
      </c>
      <c r="R43" s="1" t="e">
        <f>VLOOKUP(P43,#REF!,4,0)</f>
        <v>#REF!</v>
      </c>
      <c r="S43" s="1" t="e">
        <f>VLOOKUP(Q43,#REF!,9,0)</f>
        <v>#REF!</v>
      </c>
    </row>
    <row r="44" spans="1:19" s="1" customFormat="1" ht="15.75" customHeight="1">
      <c r="A44" s="17">
        <v>39</v>
      </c>
      <c r="B44" s="18" t="s">
        <v>19</v>
      </c>
      <c r="C44" s="18" t="s">
        <v>82</v>
      </c>
      <c r="D44" s="19" t="s">
        <v>79</v>
      </c>
      <c r="E44" s="18" t="s">
        <v>33</v>
      </c>
      <c r="F44" s="19">
        <v>2.95</v>
      </c>
      <c r="G44" s="20">
        <v>119.33</v>
      </c>
      <c r="H44" s="21">
        <v>23.239999999999995</v>
      </c>
      <c r="I44" s="20">
        <v>96.09</v>
      </c>
      <c r="J44" s="21">
        <v>7476.93</v>
      </c>
      <c r="K44" s="21">
        <v>9285.27</v>
      </c>
      <c r="L44" s="33">
        <v>892221.6210526316</v>
      </c>
      <c r="M44" s="19"/>
      <c r="N44" s="19" t="s">
        <v>23</v>
      </c>
      <c r="O44" s="19"/>
      <c r="P44" s="1" t="str">
        <f t="shared" si="0"/>
        <v>住宅16号2406</v>
      </c>
      <c r="Q44" s="1" t="e">
        <f>VLOOKUP(P44,#REF!,5,0)</f>
        <v>#REF!</v>
      </c>
      <c r="R44" s="1" t="e">
        <f>VLOOKUP(P44,#REF!,4,0)</f>
        <v>#REF!</v>
      </c>
      <c r="S44" s="1" t="e">
        <f>VLOOKUP(Q44,#REF!,9,0)</f>
        <v>#REF!</v>
      </c>
    </row>
    <row r="45" spans="1:23" s="4" customFormat="1" ht="15.75" customHeight="1">
      <c r="A45" s="17">
        <v>40</v>
      </c>
      <c r="B45" s="26" t="s">
        <v>19</v>
      </c>
      <c r="C45" s="26" t="s">
        <v>83</v>
      </c>
      <c r="D45" s="27" t="s">
        <v>84</v>
      </c>
      <c r="E45" s="26" t="s">
        <v>22</v>
      </c>
      <c r="F45" s="27">
        <v>2.95</v>
      </c>
      <c r="G45" s="28">
        <v>85.78</v>
      </c>
      <c r="H45" s="29">
        <v>16.710000000000008</v>
      </c>
      <c r="I45" s="28">
        <v>69.07</v>
      </c>
      <c r="J45" s="29">
        <v>6954.22</v>
      </c>
      <c r="K45" s="29">
        <v>8636.64</v>
      </c>
      <c r="L45" s="36">
        <v>596533</v>
      </c>
      <c r="M45" s="27"/>
      <c r="N45" s="27" t="s">
        <v>23</v>
      </c>
      <c r="O45" s="19"/>
      <c r="P45" s="4" t="str">
        <f t="shared" si="0"/>
        <v>住宅16号2501</v>
      </c>
      <c r="Q45" s="4" t="e">
        <f>VLOOKUP(P45,#REF!,5,0)</f>
        <v>#REF!</v>
      </c>
      <c r="R45" s="4" t="e">
        <f>VLOOKUP(P45,#REF!,4,0)</f>
        <v>#REF!</v>
      </c>
      <c r="S45" s="41" t="e">
        <f>VLOOKUP(Q45,#REF!,9,0)</f>
        <v>#REF!</v>
      </c>
      <c r="T45" s="42" t="e">
        <f>L45-S45</f>
        <v>#REF!</v>
      </c>
      <c r="V45" s="4" t="e">
        <f>S45+100</f>
        <v>#REF!</v>
      </c>
      <c r="W45" s="4">
        <v>100.23</v>
      </c>
    </row>
    <row r="46" spans="1:20" s="3" customFormat="1" ht="15.75" customHeight="1">
      <c r="A46" s="17">
        <v>41</v>
      </c>
      <c r="B46" s="22" t="s">
        <v>19</v>
      </c>
      <c r="C46" s="22" t="s">
        <v>85</v>
      </c>
      <c r="D46" s="23" t="s">
        <v>84</v>
      </c>
      <c r="E46" s="22" t="s">
        <v>22</v>
      </c>
      <c r="F46" s="23">
        <v>2.95</v>
      </c>
      <c r="G46" s="24">
        <v>85.78</v>
      </c>
      <c r="H46" s="25">
        <v>16.710000000000008</v>
      </c>
      <c r="I46" s="24">
        <v>69.07</v>
      </c>
      <c r="J46" s="25">
        <v>7210.6</v>
      </c>
      <c r="K46" s="25">
        <v>8955.05</v>
      </c>
      <c r="L46" s="35">
        <v>618525</v>
      </c>
      <c r="M46" s="23"/>
      <c r="N46" s="23" t="s">
        <v>23</v>
      </c>
      <c r="O46" s="19"/>
      <c r="P46" s="3" t="str">
        <f t="shared" si="0"/>
        <v>住宅16号2502</v>
      </c>
      <c r="Q46" s="3" t="e">
        <f>VLOOKUP(P46,#REF!,5,0)</f>
        <v>#REF!</v>
      </c>
      <c r="R46" s="3" t="e">
        <f>VLOOKUP(P46,#REF!,4,0)</f>
        <v>#REF!</v>
      </c>
      <c r="S46" s="39" t="e">
        <f>VLOOKUP(Q46,#REF!,9,0)</f>
        <v>#REF!</v>
      </c>
      <c r="T46" s="40" t="e">
        <f>L46-S46</f>
        <v>#REF!</v>
      </c>
    </row>
    <row r="47" spans="1:20" s="3" customFormat="1" ht="15.75" customHeight="1">
      <c r="A47" s="17">
        <v>42</v>
      </c>
      <c r="B47" s="22" t="s">
        <v>19</v>
      </c>
      <c r="C47" s="22" t="s">
        <v>86</v>
      </c>
      <c r="D47" s="23" t="s">
        <v>84</v>
      </c>
      <c r="E47" s="22" t="s">
        <v>33</v>
      </c>
      <c r="F47" s="23">
        <v>2.95</v>
      </c>
      <c r="G47" s="24">
        <v>99.62</v>
      </c>
      <c r="H47" s="25">
        <v>19.400000000000006</v>
      </c>
      <c r="I47" s="24">
        <v>80.22</v>
      </c>
      <c r="J47" s="25">
        <v>7897.22</v>
      </c>
      <c r="K47" s="25">
        <v>9807.04</v>
      </c>
      <c r="L47" s="35">
        <v>786721</v>
      </c>
      <c r="M47" s="23"/>
      <c r="N47" s="23" t="s">
        <v>23</v>
      </c>
      <c r="O47" s="37" t="s">
        <v>24</v>
      </c>
      <c r="P47" s="3" t="str">
        <f t="shared" si="0"/>
        <v>住宅16号2503</v>
      </c>
      <c r="Q47" s="3" t="e">
        <f>VLOOKUP(P47,#REF!,5,0)</f>
        <v>#REF!</v>
      </c>
      <c r="R47" s="3" t="e">
        <f>VLOOKUP(P47,#REF!,4,0)</f>
        <v>#REF!</v>
      </c>
      <c r="S47" s="39" t="e">
        <f>VLOOKUP(Q47,#REF!,9,0)</f>
        <v>#REF!</v>
      </c>
      <c r="T47" s="40" t="e">
        <f>L47-S47</f>
        <v>#REF!</v>
      </c>
    </row>
    <row r="48" spans="1:19" s="3" customFormat="1" ht="15.75" customHeight="1">
      <c r="A48" s="17">
        <v>43</v>
      </c>
      <c r="B48" s="22" t="s">
        <v>19</v>
      </c>
      <c r="C48" s="22" t="s">
        <v>87</v>
      </c>
      <c r="D48" s="23" t="s">
        <v>84</v>
      </c>
      <c r="E48" s="22" t="s">
        <v>33</v>
      </c>
      <c r="F48" s="23">
        <v>2.95</v>
      </c>
      <c r="G48" s="24">
        <v>98.49</v>
      </c>
      <c r="H48" s="25">
        <v>19.179999999999993</v>
      </c>
      <c r="I48" s="24">
        <v>79.31</v>
      </c>
      <c r="J48" s="25">
        <v>7205.88</v>
      </c>
      <c r="K48" s="25">
        <v>8948.52</v>
      </c>
      <c r="L48" s="35">
        <v>709707.12</v>
      </c>
      <c r="M48" s="23"/>
      <c r="N48" s="23" t="s">
        <v>23</v>
      </c>
      <c r="O48" s="38"/>
      <c r="P48" s="3" t="str">
        <f t="shared" si="0"/>
        <v>住宅16号2504</v>
      </c>
      <c r="Q48" s="3" t="e">
        <f>VLOOKUP(P48,#REF!,5,0)</f>
        <v>#REF!</v>
      </c>
      <c r="R48" s="3" t="e">
        <f>VLOOKUP(P48,#REF!,4,0)</f>
        <v>#REF!</v>
      </c>
      <c r="S48" s="39" t="e">
        <f>VLOOKUP(Q48,#REF!,9,0)</f>
        <v>#REF!</v>
      </c>
    </row>
    <row r="49" spans="1:20" s="3" customFormat="1" ht="15.75" customHeight="1">
      <c r="A49" s="17">
        <v>44</v>
      </c>
      <c r="B49" s="22" t="s">
        <v>19</v>
      </c>
      <c r="C49" s="22" t="s">
        <v>88</v>
      </c>
      <c r="D49" s="23" t="s">
        <v>84</v>
      </c>
      <c r="E49" s="22" t="s">
        <v>22</v>
      </c>
      <c r="F49" s="23">
        <v>2.95</v>
      </c>
      <c r="G49" s="24">
        <v>98.49</v>
      </c>
      <c r="H49" s="25">
        <v>19.179999999999993</v>
      </c>
      <c r="I49" s="24">
        <v>79.31</v>
      </c>
      <c r="J49" s="25">
        <v>7834.69</v>
      </c>
      <c r="K49" s="25">
        <v>9729.4</v>
      </c>
      <c r="L49" s="35">
        <v>771639.0842105263</v>
      </c>
      <c r="M49" s="23"/>
      <c r="N49" s="23" t="s">
        <v>23</v>
      </c>
      <c r="O49" s="38"/>
      <c r="P49" s="3" t="str">
        <f t="shared" si="0"/>
        <v>住宅16号2505</v>
      </c>
      <c r="Q49" s="3" t="e">
        <f>VLOOKUP(P49,#REF!,5,0)</f>
        <v>#REF!</v>
      </c>
      <c r="R49" s="3" t="e">
        <f>VLOOKUP(P49,#REF!,4,0)</f>
        <v>#REF!</v>
      </c>
      <c r="S49" s="39" t="e">
        <f>VLOOKUP(Q49,#REF!,9,0)</f>
        <v>#REF!</v>
      </c>
      <c r="T49" s="40" t="e">
        <f>L49-S49</f>
        <v>#REF!</v>
      </c>
    </row>
    <row r="50" spans="1:23" s="4" customFormat="1" ht="15.75" customHeight="1">
      <c r="A50" s="17">
        <v>45</v>
      </c>
      <c r="B50" s="26" t="s">
        <v>19</v>
      </c>
      <c r="C50" s="26" t="s">
        <v>89</v>
      </c>
      <c r="D50" s="27" t="s">
        <v>90</v>
      </c>
      <c r="E50" s="26" t="s">
        <v>22</v>
      </c>
      <c r="F50" s="27">
        <v>2.95</v>
      </c>
      <c r="G50" s="28">
        <v>85.78</v>
      </c>
      <c r="H50" s="29">
        <v>16.710000000000008</v>
      </c>
      <c r="I50" s="28">
        <v>69.07</v>
      </c>
      <c r="J50" s="29">
        <v>6970.14</v>
      </c>
      <c r="K50" s="29">
        <v>8656.42</v>
      </c>
      <c r="L50" s="36">
        <v>597899</v>
      </c>
      <c r="M50" s="27"/>
      <c r="N50" s="27" t="s">
        <v>23</v>
      </c>
      <c r="O50" s="38"/>
      <c r="P50" s="4" t="str">
        <f t="shared" si="0"/>
        <v>住宅16号2601</v>
      </c>
      <c r="Q50" s="4" t="e">
        <f>VLOOKUP(P50,#REF!,5,0)</f>
        <v>#REF!</v>
      </c>
      <c r="R50" s="4" t="e">
        <f>VLOOKUP(P50,#REF!,4,0)</f>
        <v>#REF!</v>
      </c>
      <c r="S50" s="41" t="e">
        <f>VLOOKUP(Q50,#REF!,9,0)</f>
        <v>#REF!</v>
      </c>
      <c r="T50" s="42" t="e">
        <f>L50-S50</f>
        <v>#REF!</v>
      </c>
      <c r="V50" s="4" t="e">
        <f>S50+100</f>
        <v>#REF!</v>
      </c>
      <c r="W50" s="4">
        <v>100.23</v>
      </c>
    </row>
    <row r="51" spans="1:22" s="3" customFormat="1" ht="15.75" customHeight="1">
      <c r="A51" s="17">
        <v>46</v>
      </c>
      <c r="B51" s="22" t="s">
        <v>19</v>
      </c>
      <c r="C51" s="22" t="s">
        <v>91</v>
      </c>
      <c r="D51" s="23" t="s">
        <v>90</v>
      </c>
      <c r="E51" s="22" t="s">
        <v>22</v>
      </c>
      <c r="F51" s="23">
        <v>2.95</v>
      </c>
      <c r="G51" s="24">
        <v>85.78</v>
      </c>
      <c r="H51" s="25">
        <v>16.710000000000008</v>
      </c>
      <c r="I51" s="24">
        <v>69.07</v>
      </c>
      <c r="J51" s="25">
        <v>7199.23</v>
      </c>
      <c r="K51" s="25">
        <v>8940.93</v>
      </c>
      <c r="L51" s="35">
        <v>617550</v>
      </c>
      <c r="M51" s="23"/>
      <c r="N51" s="23" t="s">
        <v>23</v>
      </c>
      <c r="O51" s="38"/>
      <c r="P51" s="3" t="str">
        <f t="shared" si="0"/>
        <v>住宅16号2602</v>
      </c>
      <c r="Q51" s="3" t="e">
        <f>VLOOKUP(P51,#REF!,5,0)</f>
        <v>#REF!</v>
      </c>
      <c r="R51" s="3" t="e">
        <f>VLOOKUP(P51,#REF!,4,0)</f>
        <v>#REF!</v>
      </c>
      <c r="S51" s="39" t="e">
        <f>VLOOKUP(Q51,#REF!,9,0)</f>
        <v>#REF!</v>
      </c>
      <c r="T51" s="40" t="e">
        <f>L51-S51</f>
        <v>#REF!</v>
      </c>
      <c r="V51" s="3" t="e">
        <f>S51+100</f>
        <v>#REF!</v>
      </c>
    </row>
    <row r="52" spans="1:21" s="3" customFormat="1" ht="15.75" customHeight="1">
      <c r="A52" s="17">
        <v>47</v>
      </c>
      <c r="B52" s="22" t="s">
        <v>19</v>
      </c>
      <c r="C52" s="22" t="s">
        <v>92</v>
      </c>
      <c r="D52" s="23" t="s">
        <v>90</v>
      </c>
      <c r="E52" s="22" t="s">
        <v>27</v>
      </c>
      <c r="F52" s="23">
        <v>2.95</v>
      </c>
      <c r="G52" s="24">
        <v>99.62</v>
      </c>
      <c r="H52" s="25">
        <v>19.400000000000006</v>
      </c>
      <c r="I52" s="24">
        <v>80.22</v>
      </c>
      <c r="J52" s="25">
        <v>6983.84</v>
      </c>
      <c r="K52" s="25">
        <v>8672.78</v>
      </c>
      <c r="L52" s="35">
        <v>695730.14</v>
      </c>
      <c r="M52" s="23"/>
      <c r="N52" s="23" t="s">
        <v>23</v>
      </c>
      <c r="O52" s="38"/>
      <c r="P52" s="3" t="str">
        <f t="shared" si="0"/>
        <v>住宅16号2603</v>
      </c>
      <c r="Q52" s="3" t="e">
        <f>VLOOKUP(P52,#REF!,5,0)</f>
        <v>#REF!</v>
      </c>
      <c r="R52" s="3" t="e">
        <f>VLOOKUP(P52,#REF!,4,0)</f>
        <v>#REF!</v>
      </c>
      <c r="S52" s="39" t="e">
        <f>VLOOKUP(Q52,#REF!,9,0)</f>
        <v>#REF!</v>
      </c>
      <c r="T52" s="40" t="e">
        <f>L52-S52</f>
        <v>#REF!</v>
      </c>
      <c r="U52" s="3">
        <f>L52*0.85/G52</f>
        <v>5936.2639931740605</v>
      </c>
    </row>
    <row r="53" spans="1:19" s="3" customFormat="1" ht="15.75" customHeight="1">
      <c r="A53" s="17">
        <v>48</v>
      </c>
      <c r="B53" s="22" t="s">
        <v>19</v>
      </c>
      <c r="C53" s="22" t="s">
        <v>93</v>
      </c>
      <c r="D53" s="23" t="s">
        <v>90</v>
      </c>
      <c r="E53" s="22" t="s">
        <v>33</v>
      </c>
      <c r="F53" s="23">
        <v>2.95</v>
      </c>
      <c r="G53" s="24">
        <v>98.49</v>
      </c>
      <c r="H53" s="25">
        <v>19.179999999999993</v>
      </c>
      <c r="I53" s="24">
        <v>79.31</v>
      </c>
      <c r="J53" s="25">
        <v>7431.87</v>
      </c>
      <c r="K53" s="25">
        <v>9229.16</v>
      </c>
      <c r="L53" s="35">
        <v>731964.88</v>
      </c>
      <c r="M53" s="23"/>
      <c r="N53" s="23" t="s">
        <v>23</v>
      </c>
      <c r="O53" s="38"/>
      <c r="P53" s="3" t="str">
        <f t="shared" si="0"/>
        <v>住宅16号2605</v>
      </c>
      <c r="Q53" s="3" t="e">
        <f>VLOOKUP(P53,#REF!,5,0)</f>
        <v>#REF!</v>
      </c>
      <c r="R53" s="3" t="e">
        <f>VLOOKUP(P53,#REF!,4,0)</f>
        <v>#REF!</v>
      </c>
      <c r="S53" s="39" t="e">
        <f>VLOOKUP(Q53,#REF!,9,0)</f>
        <v>#REF!</v>
      </c>
    </row>
    <row r="54" spans="1:22" s="3" customFormat="1" ht="15.75" customHeight="1">
      <c r="A54" s="17">
        <v>49</v>
      </c>
      <c r="B54" s="22" t="s">
        <v>19</v>
      </c>
      <c r="C54" s="22" t="s">
        <v>94</v>
      </c>
      <c r="D54" s="23" t="s">
        <v>95</v>
      </c>
      <c r="E54" s="22" t="s">
        <v>33</v>
      </c>
      <c r="F54" s="23">
        <v>2.95</v>
      </c>
      <c r="G54" s="24">
        <v>85.78</v>
      </c>
      <c r="H54" s="25">
        <v>16.710000000000008</v>
      </c>
      <c r="I54" s="24">
        <v>69.07</v>
      </c>
      <c r="J54" s="25">
        <v>6870.23</v>
      </c>
      <c r="K54" s="25">
        <v>8532.34</v>
      </c>
      <c r="L54" s="35">
        <v>589328.4631578948</v>
      </c>
      <c r="M54" s="23"/>
      <c r="N54" s="23" t="s">
        <v>23</v>
      </c>
      <c r="O54" s="38"/>
      <c r="P54" s="3" t="str">
        <f t="shared" si="0"/>
        <v>住宅16号2701</v>
      </c>
      <c r="Q54" s="3" t="e">
        <f>VLOOKUP(P54,#REF!,5,0)</f>
        <v>#REF!</v>
      </c>
      <c r="R54" s="3" t="e">
        <f>VLOOKUP(P54,#REF!,4,0)</f>
        <v>#REF!</v>
      </c>
      <c r="S54" s="39" t="e">
        <f>VLOOKUP(Q54,#REF!,9,0)</f>
        <v>#REF!</v>
      </c>
      <c r="T54" s="40" t="e">
        <f>L54-S54</f>
        <v>#REF!</v>
      </c>
      <c r="V54" s="3" t="e">
        <f>S54+100</f>
        <v>#REF!</v>
      </c>
    </row>
    <row r="55" spans="1:23" s="4" customFormat="1" ht="15.75" customHeight="1">
      <c r="A55" s="17">
        <v>50</v>
      </c>
      <c r="B55" s="26" t="s">
        <v>19</v>
      </c>
      <c r="C55" s="26" t="s">
        <v>96</v>
      </c>
      <c r="D55" s="27" t="s">
        <v>95</v>
      </c>
      <c r="E55" s="26" t="s">
        <v>22</v>
      </c>
      <c r="F55" s="27">
        <v>2.95</v>
      </c>
      <c r="G55" s="28">
        <v>85.78</v>
      </c>
      <c r="H55" s="29">
        <v>16.710000000000008</v>
      </c>
      <c r="I55" s="28">
        <v>69.07</v>
      </c>
      <c r="J55" s="29">
        <v>7487.36</v>
      </c>
      <c r="K55" s="29">
        <v>9298.77</v>
      </c>
      <c r="L55" s="36">
        <v>642266</v>
      </c>
      <c r="M55" s="27"/>
      <c r="N55" s="27" t="s">
        <v>23</v>
      </c>
      <c r="O55" s="38"/>
      <c r="P55" s="4" t="str">
        <f t="shared" si="0"/>
        <v>住宅16号2702</v>
      </c>
      <c r="Q55" s="4" t="e">
        <f>VLOOKUP(P55,#REF!,5,0)</f>
        <v>#REF!</v>
      </c>
      <c r="R55" s="4" t="e">
        <f>VLOOKUP(P55,#REF!,4,0)</f>
        <v>#REF!</v>
      </c>
      <c r="S55" s="41" t="e">
        <f>VLOOKUP(Q55,#REF!,9,0)</f>
        <v>#REF!</v>
      </c>
      <c r="T55" s="42" t="e">
        <f>L55-S55</f>
        <v>#REF!</v>
      </c>
      <c r="V55" s="4" t="e">
        <f>S55+100</f>
        <v>#REF!</v>
      </c>
      <c r="W55" s="4">
        <v>100.23</v>
      </c>
    </row>
    <row r="56" spans="1:19" s="3" customFormat="1" ht="15.75" customHeight="1">
      <c r="A56" s="17">
        <v>51</v>
      </c>
      <c r="B56" s="22" t="s">
        <v>19</v>
      </c>
      <c r="C56" s="22" t="s">
        <v>97</v>
      </c>
      <c r="D56" s="23" t="s">
        <v>95</v>
      </c>
      <c r="E56" s="22" t="s">
        <v>22</v>
      </c>
      <c r="F56" s="23">
        <v>2.95</v>
      </c>
      <c r="G56" s="24">
        <v>98.49</v>
      </c>
      <c r="H56" s="25">
        <v>19.179999999999993</v>
      </c>
      <c r="I56" s="24">
        <v>79.31</v>
      </c>
      <c r="J56" s="25">
        <v>7183.74</v>
      </c>
      <c r="K56" s="25">
        <v>8921.03</v>
      </c>
      <c r="L56" s="35">
        <v>707526.55</v>
      </c>
      <c r="M56" s="23"/>
      <c r="N56" s="23" t="s">
        <v>23</v>
      </c>
      <c r="O56" s="38"/>
      <c r="P56" s="3" t="str">
        <f t="shared" si="0"/>
        <v>住宅16号2704</v>
      </c>
      <c r="Q56" s="3" t="e">
        <f>VLOOKUP(P56,#REF!,5,0)</f>
        <v>#REF!</v>
      </c>
      <c r="R56" s="3" t="e">
        <f>VLOOKUP(P56,#REF!,4,0)</f>
        <v>#REF!</v>
      </c>
      <c r="S56" s="39" t="e">
        <f>VLOOKUP(Q56,#REF!,9,0)</f>
        <v>#REF!</v>
      </c>
    </row>
    <row r="57" spans="1:20" s="3" customFormat="1" ht="15.75" customHeight="1">
      <c r="A57" s="17">
        <v>52</v>
      </c>
      <c r="B57" s="22" t="s">
        <v>19</v>
      </c>
      <c r="C57" s="22" t="s">
        <v>98</v>
      </c>
      <c r="D57" s="23" t="s">
        <v>95</v>
      </c>
      <c r="E57" s="22" t="s">
        <v>27</v>
      </c>
      <c r="F57" s="23">
        <v>2.95</v>
      </c>
      <c r="G57" s="24">
        <v>98.49</v>
      </c>
      <c r="H57" s="25">
        <v>19.179999999999993</v>
      </c>
      <c r="I57" s="24">
        <v>79.31</v>
      </c>
      <c r="J57" s="25">
        <v>7811.37</v>
      </c>
      <c r="K57" s="25">
        <v>9700.44</v>
      </c>
      <c r="L57" s="35">
        <v>769341.6736842105</v>
      </c>
      <c r="M57" s="23"/>
      <c r="N57" s="23" t="s">
        <v>23</v>
      </c>
      <c r="O57" s="38"/>
      <c r="P57" s="3" t="str">
        <f t="shared" si="0"/>
        <v>住宅16号2705</v>
      </c>
      <c r="Q57" s="3" t="e">
        <f>VLOOKUP(P57,#REF!,5,0)</f>
        <v>#REF!</v>
      </c>
      <c r="R57" s="3" t="e">
        <f>VLOOKUP(P57,#REF!,4,0)</f>
        <v>#REF!</v>
      </c>
      <c r="S57" s="39" t="e">
        <f>VLOOKUP(Q57,#REF!,9,0)</f>
        <v>#REF!</v>
      </c>
      <c r="T57" s="40" t="e">
        <f>L57-S57</f>
        <v>#REF!</v>
      </c>
    </row>
    <row r="58" spans="1:23" s="4" customFormat="1" ht="15.75" customHeight="1">
      <c r="A58" s="17">
        <v>53</v>
      </c>
      <c r="B58" s="26" t="s">
        <v>19</v>
      </c>
      <c r="C58" s="26" t="s">
        <v>99</v>
      </c>
      <c r="D58" s="27" t="s">
        <v>95</v>
      </c>
      <c r="E58" s="26" t="s">
        <v>33</v>
      </c>
      <c r="F58" s="27">
        <v>2.95</v>
      </c>
      <c r="G58" s="28">
        <v>119.33</v>
      </c>
      <c r="H58" s="29">
        <v>23.239999999999995</v>
      </c>
      <c r="I58" s="28">
        <v>96.09</v>
      </c>
      <c r="J58" s="29">
        <v>8248.19</v>
      </c>
      <c r="K58" s="29">
        <v>10243.07</v>
      </c>
      <c r="L58" s="36">
        <v>984257</v>
      </c>
      <c r="M58" s="27"/>
      <c r="N58" s="27" t="s">
        <v>23</v>
      </c>
      <c r="O58" s="38"/>
      <c r="P58" s="4" t="str">
        <f t="shared" si="0"/>
        <v>住宅16号2706</v>
      </c>
      <c r="Q58" s="4" t="e">
        <f>VLOOKUP(P58,#REF!,5,0)</f>
        <v>#REF!</v>
      </c>
      <c r="R58" s="4" t="e">
        <f>VLOOKUP(P58,#REF!,4,0)</f>
        <v>#REF!</v>
      </c>
      <c r="S58" s="41" t="e">
        <f>VLOOKUP(Q58,#REF!,9,0)</f>
        <v>#REF!</v>
      </c>
      <c r="T58" s="42" t="e">
        <f>L58-S58</f>
        <v>#REF!</v>
      </c>
      <c r="V58" s="4" t="e">
        <f>S58+100</f>
        <v>#REF!</v>
      </c>
      <c r="W58" s="4">
        <v>100.23</v>
      </c>
    </row>
    <row r="59" spans="1:23" s="4" customFormat="1" ht="15.75" customHeight="1">
      <c r="A59" s="17">
        <v>54</v>
      </c>
      <c r="B59" s="26" t="s">
        <v>19</v>
      </c>
      <c r="C59" s="26" t="s">
        <v>100</v>
      </c>
      <c r="D59" s="27" t="s">
        <v>101</v>
      </c>
      <c r="E59" s="26" t="s">
        <v>33</v>
      </c>
      <c r="F59" s="27">
        <v>2.95</v>
      </c>
      <c r="G59" s="28">
        <v>85.78</v>
      </c>
      <c r="H59" s="29">
        <v>16.710000000000008</v>
      </c>
      <c r="I59" s="28">
        <v>69.07</v>
      </c>
      <c r="J59" s="29">
        <v>7613.79</v>
      </c>
      <c r="K59" s="29">
        <v>9455.78</v>
      </c>
      <c r="L59" s="36">
        <v>653111</v>
      </c>
      <c r="M59" s="27"/>
      <c r="N59" s="27" t="s">
        <v>23</v>
      </c>
      <c r="O59" s="38"/>
      <c r="P59" s="4" t="str">
        <f t="shared" si="0"/>
        <v>住宅16号2801</v>
      </c>
      <c r="Q59" s="4" t="e">
        <f>VLOOKUP(P59,#REF!,5,0)</f>
        <v>#REF!</v>
      </c>
      <c r="R59" s="4" t="e">
        <f>VLOOKUP(P59,#REF!,4,0)</f>
        <v>#REF!</v>
      </c>
      <c r="S59" s="41" t="e">
        <f>VLOOKUP(Q59,#REF!,9,0)</f>
        <v>#REF!</v>
      </c>
      <c r="T59" s="42" t="e">
        <f>L59-S59</f>
        <v>#REF!</v>
      </c>
      <c r="V59" s="4" t="e">
        <f>S59+100</f>
        <v>#REF!</v>
      </c>
      <c r="W59" s="4">
        <v>100.23</v>
      </c>
    </row>
    <row r="60" spans="1:20" s="3" customFormat="1" ht="15.75" customHeight="1">
      <c r="A60" s="17">
        <v>55</v>
      </c>
      <c r="B60" s="22" t="s">
        <v>19</v>
      </c>
      <c r="C60" s="22" t="s">
        <v>102</v>
      </c>
      <c r="D60" s="23" t="s">
        <v>101</v>
      </c>
      <c r="E60" s="22" t="s">
        <v>22</v>
      </c>
      <c r="F60" s="23">
        <v>2.95</v>
      </c>
      <c r="G60" s="24">
        <v>99.62</v>
      </c>
      <c r="H60" s="25">
        <v>19.400000000000006</v>
      </c>
      <c r="I60" s="24">
        <v>80.22</v>
      </c>
      <c r="J60" s="25">
        <v>7861.72</v>
      </c>
      <c r="K60" s="25">
        <v>9762.96</v>
      </c>
      <c r="L60" s="35">
        <v>783185</v>
      </c>
      <c r="M60" s="23"/>
      <c r="N60" s="23" t="s">
        <v>23</v>
      </c>
      <c r="O60" s="38"/>
      <c r="P60" s="3" t="str">
        <f t="shared" si="0"/>
        <v>住宅16号2803</v>
      </c>
      <c r="Q60" s="3" t="e">
        <f>VLOOKUP(P60,#REF!,5,0)</f>
        <v>#REF!</v>
      </c>
      <c r="R60" s="3" t="e">
        <f>VLOOKUP(P60,#REF!,4,0)</f>
        <v>#REF!</v>
      </c>
      <c r="S60" s="39" t="e">
        <f>VLOOKUP(Q60,#REF!,9,0)</f>
        <v>#REF!</v>
      </c>
      <c r="T60" s="40" t="e">
        <f>L60-S60</f>
        <v>#REF!</v>
      </c>
    </row>
    <row r="61" spans="1:19" s="1" customFormat="1" ht="15.75" customHeight="1">
      <c r="A61" s="17">
        <v>56</v>
      </c>
      <c r="B61" s="18" t="s">
        <v>19</v>
      </c>
      <c r="C61" s="18" t="s">
        <v>103</v>
      </c>
      <c r="D61" s="19" t="s">
        <v>101</v>
      </c>
      <c r="E61" s="18" t="s">
        <v>22</v>
      </c>
      <c r="F61" s="19">
        <v>2.95</v>
      </c>
      <c r="G61" s="20">
        <v>119.33</v>
      </c>
      <c r="H61" s="21">
        <v>23.239999999999995</v>
      </c>
      <c r="I61" s="20">
        <v>96.09</v>
      </c>
      <c r="J61" s="21">
        <v>7453.62</v>
      </c>
      <c r="K61" s="21">
        <v>9256.33</v>
      </c>
      <c r="L61" s="33">
        <v>889440.6</v>
      </c>
      <c r="M61" s="19"/>
      <c r="N61" s="19" t="s">
        <v>23</v>
      </c>
      <c r="O61" s="38"/>
      <c r="P61" s="1" t="str">
        <f t="shared" si="0"/>
        <v>住宅16号2806</v>
      </c>
      <c r="Q61" s="1" t="e">
        <f>VLOOKUP(P61,#REF!,5,0)</f>
        <v>#REF!</v>
      </c>
      <c r="R61" s="1" t="e">
        <f>VLOOKUP(P61,#REF!,4,0)</f>
        <v>#REF!</v>
      </c>
      <c r="S61" s="1" t="e">
        <f>VLOOKUP(Q61,#REF!,9,0)</f>
        <v>#REF!</v>
      </c>
    </row>
    <row r="62" spans="1:23" s="4" customFormat="1" ht="15.75" customHeight="1">
      <c r="A62" s="17">
        <v>57</v>
      </c>
      <c r="B62" s="26" t="s">
        <v>19</v>
      </c>
      <c r="C62" s="26" t="s">
        <v>104</v>
      </c>
      <c r="D62" s="27" t="s">
        <v>105</v>
      </c>
      <c r="E62" s="26" t="s">
        <v>27</v>
      </c>
      <c r="F62" s="27">
        <v>2.95</v>
      </c>
      <c r="G62" s="28">
        <v>85.78</v>
      </c>
      <c r="H62" s="29">
        <v>16.710000000000008</v>
      </c>
      <c r="I62" s="28">
        <v>69.07</v>
      </c>
      <c r="J62" s="29">
        <v>7601.57</v>
      </c>
      <c r="K62" s="29">
        <v>9440.61</v>
      </c>
      <c r="L62" s="36">
        <v>652063</v>
      </c>
      <c r="M62" s="27"/>
      <c r="N62" s="27" t="s">
        <v>23</v>
      </c>
      <c r="O62" s="38"/>
      <c r="P62" s="4" t="str">
        <f aca="true" t="shared" si="2" ref="P62:P83">B62&amp;C62</f>
        <v>住宅16号2901</v>
      </c>
      <c r="Q62" s="4" t="e">
        <f>VLOOKUP(P62,#REF!,5,0)</f>
        <v>#REF!</v>
      </c>
      <c r="R62" s="4" t="e">
        <f>VLOOKUP(P62,#REF!,4,0)</f>
        <v>#REF!</v>
      </c>
      <c r="S62" s="41" t="e">
        <f>VLOOKUP(Q62,#REF!,9,0)</f>
        <v>#REF!</v>
      </c>
      <c r="T62" s="42" t="e">
        <f>L62-S62</f>
        <v>#REF!</v>
      </c>
      <c r="V62" s="4" t="e">
        <f>S62+100</f>
        <v>#REF!</v>
      </c>
      <c r="W62" s="4">
        <v>100.23</v>
      </c>
    </row>
    <row r="63" spans="1:21" s="3" customFormat="1" ht="15.75" customHeight="1">
      <c r="A63" s="17">
        <v>58</v>
      </c>
      <c r="B63" s="22" t="s">
        <v>19</v>
      </c>
      <c r="C63" s="22" t="s">
        <v>106</v>
      </c>
      <c r="D63" s="23" t="s">
        <v>105</v>
      </c>
      <c r="E63" s="22" t="s">
        <v>33</v>
      </c>
      <c r="F63" s="23">
        <v>2.95</v>
      </c>
      <c r="G63" s="24">
        <v>85.78</v>
      </c>
      <c r="H63" s="25">
        <v>16.710000000000008</v>
      </c>
      <c r="I63" s="24">
        <v>69.07</v>
      </c>
      <c r="J63" s="25">
        <v>6947.38</v>
      </c>
      <c r="K63" s="25">
        <v>8628.15</v>
      </c>
      <c r="L63" s="35">
        <v>595946.1684210526</v>
      </c>
      <c r="M63" s="23"/>
      <c r="N63" s="23" t="s">
        <v>23</v>
      </c>
      <c r="O63" s="38"/>
      <c r="P63" s="3" t="str">
        <f t="shared" si="2"/>
        <v>住宅16号2902</v>
      </c>
      <c r="Q63" s="3" t="e">
        <f>VLOOKUP(P63,#REF!,5,0)</f>
        <v>#REF!</v>
      </c>
      <c r="R63" s="3" t="e">
        <f>VLOOKUP(P63,#REF!,4,0)</f>
        <v>#REF!</v>
      </c>
      <c r="S63" s="39" t="e">
        <f>VLOOKUP(Q63,#REF!,9,0)</f>
        <v>#REF!</v>
      </c>
      <c r="T63" s="40" t="e">
        <f>L63-S63</f>
        <v>#REF!</v>
      </c>
      <c r="U63" s="3">
        <f>L63*0.85/G63</f>
        <v>5905.272128210477</v>
      </c>
    </row>
    <row r="64" spans="1:20" s="3" customFormat="1" ht="15.75" customHeight="1">
      <c r="A64" s="17">
        <v>59</v>
      </c>
      <c r="B64" s="22" t="s">
        <v>19</v>
      </c>
      <c r="C64" s="22" t="s">
        <v>107</v>
      </c>
      <c r="D64" s="23" t="s">
        <v>105</v>
      </c>
      <c r="E64" s="22" t="s">
        <v>33</v>
      </c>
      <c r="F64" s="23">
        <v>2.95</v>
      </c>
      <c r="G64" s="24">
        <v>99.62</v>
      </c>
      <c r="H64" s="25">
        <v>19.400000000000006</v>
      </c>
      <c r="I64" s="24">
        <v>80.22</v>
      </c>
      <c r="J64" s="25">
        <v>7849.9</v>
      </c>
      <c r="K64" s="25">
        <v>9748.28</v>
      </c>
      <c r="L64" s="35">
        <v>782007</v>
      </c>
      <c r="M64" s="23"/>
      <c r="N64" s="23" t="s">
        <v>23</v>
      </c>
      <c r="O64" s="38"/>
      <c r="P64" s="3" t="str">
        <f t="shared" si="2"/>
        <v>住宅16号2903</v>
      </c>
      <c r="Q64" s="3" t="e">
        <f>VLOOKUP(P64,#REF!,5,0)</f>
        <v>#REF!</v>
      </c>
      <c r="R64" s="3" t="e">
        <f>VLOOKUP(P64,#REF!,4,0)</f>
        <v>#REF!</v>
      </c>
      <c r="S64" s="39" t="e">
        <f>VLOOKUP(Q64,#REF!,9,0)</f>
        <v>#REF!</v>
      </c>
      <c r="T64" s="40" t="e">
        <f>L64-S64</f>
        <v>#REF!</v>
      </c>
    </row>
    <row r="65" spans="1:19" s="3" customFormat="1" ht="15.75" customHeight="1">
      <c r="A65" s="17">
        <v>60</v>
      </c>
      <c r="B65" s="22" t="s">
        <v>19</v>
      </c>
      <c r="C65" s="22" t="s">
        <v>108</v>
      </c>
      <c r="D65" s="23" t="s">
        <v>105</v>
      </c>
      <c r="E65" s="22" t="s">
        <v>22</v>
      </c>
      <c r="F65" s="23">
        <v>2.95</v>
      </c>
      <c r="G65" s="24">
        <v>98.49</v>
      </c>
      <c r="H65" s="25">
        <v>19.179999999999993</v>
      </c>
      <c r="I65" s="24">
        <v>79.31</v>
      </c>
      <c r="J65" s="25">
        <v>7161.6</v>
      </c>
      <c r="K65" s="25">
        <v>8893.53</v>
      </c>
      <c r="L65" s="35">
        <v>705345.98</v>
      </c>
      <c r="M65" s="23"/>
      <c r="N65" s="23" t="s">
        <v>23</v>
      </c>
      <c r="O65" s="38"/>
      <c r="P65" s="3" t="str">
        <f t="shared" si="2"/>
        <v>住宅16号2904</v>
      </c>
      <c r="Q65" s="3" t="e">
        <f>VLOOKUP(P65,#REF!,5,0)</f>
        <v>#REF!</v>
      </c>
      <c r="R65" s="3" t="e">
        <f>VLOOKUP(P65,#REF!,4,0)</f>
        <v>#REF!</v>
      </c>
      <c r="S65" s="39" t="e">
        <f>VLOOKUP(Q65,#REF!,9,0)</f>
        <v>#REF!</v>
      </c>
    </row>
    <row r="66" spans="1:19" s="3" customFormat="1" ht="15.75" customHeight="1">
      <c r="A66" s="17">
        <v>61</v>
      </c>
      <c r="B66" s="22" t="s">
        <v>19</v>
      </c>
      <c r="C66" s="22" t="s">
        <v>109</v>
      </c>
      <c r="D66" s="23" t="s">
        <v>105</v>
      </c>
      <c r="E66" s="22" t="s">
        <v>22</v>
      </c>
      <c r="F66" s="23">
        <v>2.95</v>
      </c>
      <c r="G66" s="24">
        <v>98.49</v>
      </c>
      <c r="H66" s="25">
        <v>19.179999999999993</v>
      </c>
      <c r="I66" s="24">
        <v>79.31</v>
      </c>
      <c r="J66" s="25">
        <v>7788.05</v>
      </c>
      <c r="K66" s="25">
        <v>9671.48</v>
      </c>
      <c r="L66" s="35">
        <v>767045.3052631579</v>
      </c>
      <c r="M66" s="23"/>
      <c r="N66" s="23" t="s">
        <v>23</v>
      </c>
      <c r="O66" s="38"/>
      <c r="P66" s="3" t="str">
        <f t="shared" si="2"/>
        <v>住宅16号2905</v>
      </c>
      <c r="Q66" s="3" t="e">
        <f>VLOOKUP(P66,#REF!,5,0)</f>
        <v>#REF!</v>
      </c>
      <c r="R66" s="3" t="e">
        <f>VLOOKUP(P66,#REF!,4,0)</f>
        <v>#REF!</v>
      </c>
      <c r="S66" s="39" t="e">
        <f>VLOOKUP(Q66,#REF!,9,0)</f>
        <v>#REF!</v>
      </c>
    </row>
    <row r="67" spans="1:20" s="3" customFormat="1" ht="15.75" customHeight="1">
      <c r="A67" s="17">
        <v>62</v>
      </c>
      <c r="B67" s="22" t="s">
        <v>19</v>
      </c>
      <c r="C67" s="22" t="s">
        <v>110</v>
      </c>
      <c r="D67" s="23" t="s">
        <v>111</v>
      </c>
      <c r="E67" s="22" t="s">
        <v>33</v>
      </c>
      <c r="F67" s="23">
        <v>2.95</v>
      </c>
      <c r="G67" s="24">
        <v>85.78</v>
      </c>
      <c r="H67" s="25">
        <v>16.710000000000008</v>
      </c>
      <c r="I67" s="24">
        <v>69.07</v>
      </c>
      <c r="J67" s="25">
        <v>7589.37</v>
      </c>
      <c r="K67" s="25">
        <v>9425.45</v>
      </c>
      <c r="L67" s="35">
        <v>651016</v>
      </c>
      <c r="M67" s="23"/>
      <c r="N67" s="23" t="s">
        <v>23</v>
      </c>
      <c r="O67" s="38"/>
      <c r="P67" s="3" t="str">
        <f t="shared" si="2"/>
        <v>住宅16号3001</v>
      </c>
      <c r="Q67" s="3" t="e">
        <f>VLOOKUP(P67,#REF!,5,0)</f>
        <v>#REF!</v>
      </c>
      <c r="R67" s="3" t="e">
        <f>VLOOKUP(P67,#REF!,4,0)</f>
        <v>#REF!</v>
      </c>
      <c r="S67" s="39" t="e">
        <f>VLOOKUP(Q67,#REF!,9,0)</f>
        <v>#REF!</v>
      </c>
      <c r="T67" s="40" t="e">
        <f>L67-S67</f>
        <v>#REF!</v>
      </c>
    </row>
    <row r="68" spans="1:20" s="3" customFormat="1" ht="15.75" customHeight="1">
      <c r="A68" s="17">
        <v>63</v>
      </c>
      <c r="B68" s="22" t="s">
        <v>19</v>
      </c>
      <c r="C68" s="22" t="s">
        <v>112</v>
      </c>
      <c r="D68" s="23" t="s">
        <v>111</v>
      </c>
      <c r="E68" s="22" t="s">
        <v>22</v>
      </c>
      <c r="F68" s="23">
        <v>2.95</v>
      </c>
      <c r="G68" s="24">
        <v>99.62</v>
      </c>
      <c r="H68" s="25">
        <v>19.400000000000006</v>
      </c>
      <c r="I68" s="24">
        <v>80.22</v>
      </c>
      <c r="J68" s="25">
        <v>7838.06</v>
      </c>
      <c r="K68" s="25">
        <v>9733.58</v>
      </c>
      <c r="L68" s="35">
        <v>780828</v>
      </c>
      <c r="M68" s="23"/>
      <c r="N68" s="23" t="s">
        <v>23</v>
      </c>
      <c r="O68" s="38"/>
      <c r="P68" s="3" t="str">
        <f t="shared" si="2"/>
        <v>住宅16号3003</v>
      </c>
      <c r="Q68" s="3" t="e">
        <f>VLOOKUP(P68,#REF!,5,0)</f>
        <v>#REF!</v>
      </c>
      <c r="R68" s="3" t="e">
        <f>VLOOKUP(P68,#REF!,4,0)</f>
        <v>#REF!</v>
      </c>
      <c r="S68" s="39" t="e">
        <f>VLOOKUP(Q68,#REF!,9,0)</f>
        <v>#REF!</v>
      </c>
      <c r="T68" s="40" t="e">
        <f>L68-S68</f>
        <v>#REF!</v>
      </c>
    </row>
    <row r="69" spans="1:19" s="3" customFormat="1" ht="15.75" customHeight="1">
      <c r="A69" s="17">
        <v>64</v>
      </c>
      <c r="B69" s="22" t="s">
        <v>19</v>
      </c>
      <c r="C69" s="22" t="s">
        <v>113</v>
      </c>
      <c r="D69" s="23" t="s">
        <v>111</v>
      </c>
      <c r="E69" s="22" t="s">
        <v>22</v>
      </c>
      <c r="F69" s="23">
        <v>2.95</v>
      </c>
      <c r="G69" s="24">
        <v>98.49</v>
      </c>
      <c r="H69" s="25">
        <v>19.179999999999993</v>
      </c>
      <c r="I69" s="24">
        <v>79.31</v>
      </c>
      <c r="J69" s="25">
        <v>7150.51</v>
      </c>
      <c r="K69" s="25">
        <v>8879.76</v>
      </c>
      <c r="L69" s="35">
        <v>704253.73</v>
      </c>
      <c r="M69" s="23"/>
      <c r="N69" s="23" t="s">
        <v>23</v>
      </c>
      <c r="O69" s="38"/>
      <c r="P69" s="3" t="str">
        <f t="shared" si="2"/>
        <v>住宅16号3004</v>
      </c>
      <c r="Q69" s="3" t="e">
        <f>VLOOKUP(P69,#REF!,5,0)</f>
        <v>#REF!</v>
      </c>
      <c r="R69" s="3" t="e">
        <f>VLOOKUP(P69,#REF!,4,0)</f>
        <v>#REF!</v>
      </c>
      <c r="S69" s="39" t="e">
        <f>VLOOKUP(Q69,#REF!,9,0)</f>
        <v>#REF!</v>
      </c>
    </row>
    <row r="70" spans="1:19" s="1" customFormat="1" ht="15.75" customHeight="1">
      <c r="A70" s="17">
        <v>65</v>
      </c>
      <c r="B70" s="18" t="s">
        <v>19</v>
      </c>
      <c r="C70" s="18" t="s">
        <v>114</v>
      </c>
      <c r="D70" s="19" t="s">
        <v>111</v>
      </c>
      <c r="E70" s="18" t="s">
        <v>27</v>
      </c>
      <c r="F70" s="19">
        <v>2.95</v>
      </c>
      <c r="G70" s="20">
        <v>119.33</v>
      </c>
      <c r="H70" s="21">
        <v>23.239999999999995</v>
      </c>
      <c r="I70" s="20">
        <v>96.09</v>
      </c>
      <c r="J70" s="21">
        <v>7430.31</v>
      </c>
      <c r="K70" s="21">
        <v>9227.37</v>
      </c>
      <c r="L70" s="33">
        <v>886658.3263157896</v>
      </c>
      <c r="M70" s="19"/>
      <c r="N70" s="19" t="s">
        <v>23</v>
      </c>
      <c r="O70" s="38"/>
      <c r="P70" s="1" t="str">
        <f t="shared" si="2"/>
        <v>住宅16号3006</v>
      </c>
      <c r="Q70" s="1" t="e">
        <f>VLOOKUP(P70,#REF!,5,0)</f>
        <v>#REF!</v>
      </c>
      <c r="R70" s="1" t="e">
        <f>VLOOKUP(P70,#REF!,4,0)</f>
        <v>#REF!</v>
      </c>
      <c r="S70" s="1" t="e">
        <f>VLOOKUP(Q70,#REF!,9,0)</f>
        <v>#REF!</v>
      </c>
    </row>
    <row r="71" spans="1:20" s="3" customFormat="1" ht="15.75" customHeight="1">
      <c r="A71" s="17">
        <v>66</v>
      </c>
      <c r="B71" s="22" t="s">
        <v>19</v>
      </c>
      <c r="C71" s="22" t="s">
        <v>115</v>
      </c>
      <c r="D71" s="23" t="s">
        <v>116</v>
      </c>
      <c r="E71" s="22" t="s">
        <v>33</v>
      </c>
      <c r="F71" s="23">
        <v>2.95</v>
      </c>
      <c r="G71" s="24">
        <v>85.78</v>
      </c>
      <c r="H71" s="25">
        <v>16.710000000000008</v>
      </c>
      <c r="I71" s="24">
        <v>69.07</v>
      </c>
      <c r="J71" s="25">
        <v>6823.6</v>
      </c>
      <c r="K71" s="25">
        <v>8474.42</v>
      </c>
      <c r="L71" s="35">
        <v>585328.4105263158</v>
      </c>
      <c r="M71" s="23"/>
      <c r="N71" s="23" t="s">
        <v>23</v>
      </c>
      <c r="O71" s="38"/>
      <c r="P71" s="3" t="str">
        <f t="shared" si="2"/>
        <v>住宅16号3101</v>
      </c>
      <c r="Q71" s="3" t="e">
        <f>VLOOKUP(P71,#REF!,5,0)</f>
        <v>#REF!</v>
      </c>
      <c r="R71" s="3" t="e">
        <f>VLOOKUP(P71,#REF!,4,0)</f>
        <v>#REF!</v>
      </c>
      <c r="S71" s="39" t="e">
        <f>VLOOKUP(Q71,#REF!,9,0)</f>
        <v>#REF!</v>
      </c>
      <c r="T71" s="40" t="e">
        <f>L71-S71</f>
        <v>#REF!</v>
      </c>
    </row>
    <row r="72" spans="1:22" s="3" customFormat="1" ht="15.75" customHeight="1">
      <c r="A72" s="17">
        <v>67</v>
      </c>
      <c r="B72" s="22" t="s">
        <v>19</v>
      </c>
      <c r="C72" s="22" t="s">
        <v>117</v>
      </c>
      <c r="D72" s="23" t="s">
        <v>116</v>
      </c>
      <c r="E72" s="22" t="s">
        <v>22</v>
      </c>
      <c r="F72" s="23">
        <v>2.95</v>
      </c>
      <c r="G72" s="24">
        <v>85.78</v>
      </c>
      <c r="H72" s="25">
        <v>16.710000000000008</v>
      </c>
      <c r="I72" s="24">
        <v>69.07</v>
      </c>
      <c r="J72" s="25">
        <v>6924.05</v>
      </c>
      <c r="K72" s="25">
        <v>8599.18</v>
      </c>
      <c r="L72" s="35">
        <v>593945.2315789474</v>
      </c>
      <c r="M72" s="23"/>
      <c r="N72" s="23" t="s">
        <v>23</v>
      </c>
      <c r="O72" s="38"/>
      <c r="P72" s="3" t="str">
        <f t="shared" si="2"/>
        <v>住宅16号3102</v>
      </c>
      <c r="Q72" s="3" t="e">
        <f>VLOOKUP(P72,#REF!,5,0)</f>
        <v>#REF!</v>
      </c>
      <c r="R72" s="3" t="e">
        <f>VLOOKUP(P72,#REF!,4,0)</f>
        <v>#REF!</v>
      </c>
      <c r="S72" s="39" t="e">
        <f>VLOOKUP(Q72,#REF!,9,0)</f>
        <v>#REF!</v>
      </c>
      <c r="T72" s="40" t="e">
        <f>L72-S72</f>
        <v>#REF!</v>
      </c>
      <c r="V72" s="3" t="e">
        <f>S72+100</f>
        <v>#REF!</v>
      </c>
    </row>
    <row r="73" spans="1:23" s="4" customFormat="1" ht="15.75" customHeight="1">
      <c r="A73" s="17">
        <v>68</v>
      </c>
      <c r="B73" s="26" t="s">
        <v>19</v>
      </c>
      <c r="C73" s="26" t="s">
        <v>118</v>
      </c>
      <c r="D73" s="27" t="s">
        <v>116</v>
      </c>
      <c r="E73" s="26" t="s">
        <v>27</v>
      </c>
      <c r="F73" s="27">
        <v>2.95</v>
      </c>
      <c r="G73" s="28">
        <v>98.49</v>
      </c>
      <c r="H73" s="29">
        <v>19.179999999999993</v>
      </c>
      <c r="I73" s="28">
        <v>79.31</v>
      </c>
      <c r="J73" s="29">
        <v>8561.68</v>
      </c>
      <c r="K73" s="29">
        <v>10632.2</v>
      </c>
      <c r="L73" s="36">
        <v>843240</v>
      </c>
      <c r="M73" s="27"/>
      <c r="N73" s="27" t="s">
        <v>23</v>
      </c>
      <c r="O73" s="38"/>
      <c r="P73" s="4" t="str">
        <f t="shared" si="2"/>
        <v>住宅16号3105</v>
      </c>
      <c r="Q73" s="4" t="e">
        <f>VLOOKUP(P73,#REF!,5,0)</f>
        <v>#REF!</v>
      </c>
      <c r="R73" s="4" t="e">
        <f>VLOOKUP(P73,#REF!,4,0)</f>
        <v>#REF!</v>
      </c>
      <c r="S73" s="41" t="e">
        <f>VLOOKUP(Q73,#REF!,9,0)</f>
        <v>#REF!</v>
      </c>
      <c r="T73" s="42" t="e">
        <f>L73-S73</f>
        <v>#REF!</v>
      </c>
      <c r="V73" s="4" t="e">
        <f>S73+100</f>
        <v>#REF!</v>
      </c>
      <c r="W73" s="4">
        <v>100.23</v>
      </c>
    </row>
    <row r="74" spans="1:19" s="1" customFormat="1" ht="15.75" customHeight="1">
      <c r="A74" s="17">
        <v>69</v>
      </c>
      <c r="B74" s="18" t="s">
        <v>19</v>
      </c>
      <c r="C74" s="18" t="s">
        <v>119</v>
      </c>
      <c r="D74" s="19" t="s">
        <v>116</v>
      </c>
      <c r="E74" s="18" t="s">
        <v>33</v>
      </c>
      <c r="F74" s="19">
        <v>2.95</v>
      </c>
      <c r="G74" s="20">
        <v>119.33</v>
      </c>
      <c r="H74" s="21">
        <v>23.239999999999995</v>
      </c>
      <c r="I74" s="20">
        <v>96.09</v>
      </c>
      <c r="J74" s="21">
        <v>7418.65</v>
      </c>
      <c r="K74" s="21">
        <v>9212.9</v>
      </c>
      <c r="L74" s="33">
        <v>885267.8210526317</v>
      </c>
      <c r="M74" s="19"/>
      <c r="N74" s="19" t="s">
        <v>23</v>
      </c>
      <c r="O74" s="38"/>
      <c r="P74" s="1" t="str">
        <f t="shared" si="2"/>
        <v>住宅16号3106</v>
      </c>
      <c r="Q74" s="1" t="e">
        <f>VLOOKUP(P74,#REF!,5,0)</f>
        <v>#REF!</v>
      </c>
      <c r="R74" s="1" t="e">
        <f>VLOOKUP(P74,#REF!,4,0)</f>
        <v>#REF!</v>
      </c>
      <c r="S74" s="1" t="e">
        <f>VLOOKUP(Q74,#REF!,9,0)</f>
        <v>#REF!</v>
      </c>
    </row>
    <row r="75" spans="1:19" s="1" customFormat="1" ht="15.75" customHeight="1">
      <c r="A75" s="17">
        <v>70</v>
      </c>
      <c r="B75" s="18" t="s">
        <v>19</v>
      </c>
      <c r="C75" s="18" t="s">
        <v>120</v>
      </c>
      <c r="D75" s="19" t="s">
        <v>121</v>
      </c>
      <c r="E75" s="18" t="s">
        <v>33</v>
      </c>
      <c r="F75" s="19">
        <v>2.95</v>
      </c>
      <c r="G75" s="20">
        <v>85.78</v>
      </c>
      <c r="H75" s="21">
        <v>16.710000000000008</v>
      </c>
      <c r="I75" s="20">
        <v>69.07</v>
      </c>
      <c r="J75" s="21">
        <v>6532.21</v>
      </c>
      <c r="K75" s="21">
        <v>8112.54</v>
      </c>
      <c r="L75" s="33">
        <v>560333.0210526315</v>
      </c>
      <c r="M75" s="19"/>
      <c r="N75" s="19" t="s">
        <v>23</v>
      </c>
      <c r="O75" s="38"/>
      <c r="P75" s="1" t="str">
        <f t="shared" si="2"/>
        <v>住宅16号3201</v>
      </c>
      <c r="Q75" s="1" t="e">
        <f>VLOOKUP(P75,#REF!,5,0)</f>
        <v>#REF!</v>
      </c>
      <c r="R75" s="1" t="e">
        <f>VLOOKUP(P75,#REF!,4,0)</f>
        <v>#REF!</v>
      </c>
      <c r="S75" s="1" t="e">
        <f>VLOOKUP(Q75,#REF!,9,0)</f>
        <v>#REF!</v>
      </c>
    </row>
    <row r="76" spans="1:19" s="1" customFormat="1" ht="15.75" customHeight="1">
      <c r="A76" s="17">
        <v>71</v>
      </c>
      <c r="B76" s="18" t="s">
        <v>19</v>
      </c>
      <c r="C76" s="18" t="s">
        <v>122</v>
      </c>
      <c r="D76" s="19" t="s">
        <v>121</v>
      </c>
      <c r="E76" s="18" t="s">
        <v>22</v>
      </c>
      <c r="F76" s="19">
        <v>2.95</v>
      </c>
      <c r="G76" s="20">
        <v>98.49</v>
      </c>
      <c r="H76" s="21">
        <v>19.179999999999993</v>
      </c>
      <c r="I76" s="20">
        <v>79.31</v>
      </c>
      <c r="J76" s="21">
        <v>7566.59</v>
      </c>
      <c r="K76" s="21">
        <v>9396.46</v>
      </c>
      <c r="L76" s="33">
        <v>745233.4</v>
      </c>
      <c r="M76" s="19"/>
      <c r="N76" s="19" t="s">
        <v>23</v>
      </c>
      <c r="O76" s="38"/>
      <c r="P76" s="1" t="str">
        <f t="shared" si="2"/>
        <v>住宅16号3205</v>
      </c>
      <c r="Q76" s="1" t="e">
        <f>VLOOKUP(P76,#REF!,5,0)</f>
        <v>#REF!</v>
      </c>
      <c r="R76" s="1" t="e">
        <f>VLOOKUP(P76,#REF!,4,0)</f>
        <v>#REF!</v>
      </c>
      <c r="S76" s="1" t="e">
        <f>VLOOKUP(Q76,#REF!,9,0)</f>
        <v>#REF!</v>
      </c>
    </row>
    <row r="77" spans="1:19" s="1" customFormat="1" ht="15.75" customHeight="1">
      <c r="A77" s="17">
        <v>72</v>
      </c>
      <c r="B77" s="18" t="s">
        <v>19</v>
      </c>
      <c r="C77" s="18" t="s">
        <v>123</v>
      </c>
      <c r="D77" s="19" t="s">
        <v>121</v>
      </c>
      <c r="E77" s="18" t="s">
        <v>22</v>
      </c>
      <c r="F77" s="19">
        <v>2.95</v>
      </c>
      <c r="G77" s="20">
        <v>119.33</v>
      </c>
      <c r="H77" s="21">
        <v>23.239999999999995</v>
      </c>
      <c r="I77" s="20">
        <v>96.09</v>
      </c>
      <c r="J77" s="21">
        <v>7092.28</v>
      </c>
      <c r="K77" s="21">
        <v>8807.6</v>
      </c>
      <c r="L77" s="33">
        <v>846322.2736842106</v>
      </c>
      <c r="M77" s="19"/>
      <c r="N77" s="19" t="s">
        <v>23</v>
      </c>
      <c r="O77" s="50"/>
      <c r="P77" s="1" t="str">
        <f t="shared" si="2"/>
        <v>住宅16号3206</v>
      </c>
      <c r="Q77" s="1" t="e">
        <f>VLOOKUP(P77,#REF!,5,0)</f>
        <v>#REF!</v>
      </c>
      <c r="R77" s="1" t="e">
        <f>VLOOKUP(P77,#REF!,4,0)</f>
        <v>#REF!</v>
      </c>
      <c r="S77" s="1" t="e">
        <f>VLOOKUP(Q77,#REF!,9,0)</f>
        <v>#REF!</v>
      </c>
    </row>
    <row r="78" spans="1:19" s="5" customFormat="1" ht="24.75" customHeight="1">
      <c r="A78" s="34" t="s">
        <v>124</v>
      </c>
      <c r="B78" s="34"/>
      <c r="C78" s="34"/>
      <c r="D78" s="34"/>
      <c r="E78" s="34"/>
      <c r="F78" s="34"/>
      <c r="G78" s="43">
        <v>6884.709999999995</v>
      </c>
      <c r="H78" s="43">
        <v>1340.930000000001</v>
      </c>
      <c r="I78" s="43">
        <v>5543.7800000000025</v>
      </c>
      <c r="J78" s="43">
        <f>L78/G78</f>
        <v>7409.580835839972</v>
      </c>
      <c r="K78" s="43">
        <f>L78/I78</f>
        <v>9201.810908137724</v>
      </c>
      <c r="L78" s="43">
        <v>51012815.27631577</v>
      </c>
      <c r="M78" s="43"/>
      <c r="N78" s="34"/>
      <c r="O78" s="44"/>
      <c r="P78" s="1">
        <f t="shared" si="2"/>
      </c>
      <c r="Q78" s="1" t="e">
        <f>VLOOKUP(P78,#REF!,5,0)</f>
        <v>#REF!</v>
      </c>
      <c r="R78" s="1" t="e">
        <f>VLOOKUP(P78,#REF!,4,0)</f>
        <v>#REF!</v>
      </c>
      <c r="S78" s="1" t="e">
        <f>VLOOKUP(Q78,#REF!,9,0)</f>
        <v>#REF!</v>
      </c>
    </row>
    <row r="79" spans="1:19" s="6" customFormat="1" ht="36.75" customHeight="1">
      <c r="A79" s="44" t="s">
        <v>125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1">
        <f t="shared" si="2"/>
      </c>
      <c r="Q79" s="1" t="e">
        <f>VLOOKUP(P79,#REF!,5,0)</f>
        <v>#REF!</v>
      </c>
      <c r="R79" s="1" t="e">
        <f>VLOOKUP(P79,#REF!,4,0)</f>
        <v>#REF!</v>
      </c>
      <c r="S79" s="1" t="e">
        <f>VLOOKUP(Q79,#REF!,9,0)</f>
        <v>#REF!</v>
      </c>
    </row>
    <row r="80" spans="1:19" s="6" customFormat="1" ht="51.75" customHeight="1">
      <c r="A80" s="45" t="s">
        <v>126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1">
        <f t="shared" si="2"/>
      </c>
      <c r="Q80" s="1" t="e">
        <f>VLOOKUP(P80,#REF!,5,0)</f>
        <v>#REF!</v>
      </c>
      <c r="R80" s="1" t="e">
        <f>VLOOKUP(P80,#REF!,4,0)</f>
        <v>#REF!</v>
      </c>
      <c r="S80" s="1" t="e">
        <f>VLOOKUP(Q80,#REF!,9,0)</f>
        <v>#REF!</v>
      </c>
    </row>
    <row r="81" spans="1:19" s="6" customFormat="1" ht="22.5" customHeight="1">
      <c r="A81" s="47" t="s">
        <v>127</v>
      </c>
      <c r="B81" s="47"/>
      <c r="C81" s="47"/>
      <c r="D81" s="47"/>
      <c r="E81" s="47"/>
      <c r="F81" s="47"/>
      <c r="G81" s="48"/>
      <c r="H81" s="47"/>
      <c r="I81" s="48"/>
      <c r="J81" s="47"/>
      <c r="K81" s="47" t="s">
        <v>128</v>
      </c>
      <c r="L81" s="47"/>
      <c r="M81" s="47"/>
      <c r="N81" s="49"/>
      <c r="O81" s="49"/>
      <c r="P81" s="1">
        <f t="shared" si="2"/>
      </c>
      <c r="Q81" s="1" t="e">
        <f>VLOOKUP(P81,#REF!,5,0)</f>
        <v>#REF!</v>
      </c>
      <c r="R81" s="1" t="e">
        <f>VLOOKUP(P81,#REF!,4,0)</f>
        <v>#REF!</v>
      </c>
      <c r="S81" s="1" t="e">
        <f>VLOOKUP(Q81,#REF!,9,0)</f>
        <v>#REF!</v>
      </c>
    </row>
    <row r="82" spans="1:19" s="6" customFormat="1" ht="22.5" customHeight="1">
      <c r="A82" s="47" t="s">
        <v>129</v>
      </c>
      <c r="B82" s="47"/>
      <c r="C82" s="47"/>
      <c r="D82" s="47"/>
      <c r="E82" s="47"/>
      <c r="F82" s="49"/>
      <c r="G82" s="48"/>
      <c r="H82" s="49"/>
      <c r="I82" s="48"/>
      <c r="J82" s="49"/>
      <c r="K82" s="47" t="s">
        <v>130</v>
      </c>
      <c r="L82" s="47"/>
      <c r="M82" s="47"/>
      <c r="N82" s="49"/>
      <c r="O82" s="49"/>
      <c r="P82" s="1">
        <f t="shared" si="2"/>
      </c>
      <c r="Q82" s="1" t="e">
        <f>VLOOKUP(P82,#REF!,5,0)</f>
        <v>#REF!</v>
      </c>
      <c r="R82" s="1" t="e">
        <f>VLOOKUP(P82,#REF!,4,0)</f>
        <v>#REF!</v>
      </c>
      <c r="S82" s="1" t="e">
        <f>VLOOKUP(Q82,#REF!,9,0)</f>
        <v>#REF!</v>
      </c>
    </row>
    <row r="83" spans="1:19" s="6" customFormat="1" ht="22.5" customHeight="1">
      <c r="A83" s="47" t="s">
        <v>131</v>
      </c>
      <c r="B83" s="47"/>
      <c r="C83" s="47"/>
      <c r="D83" s="47"/>
      <c r="E83" s="47"/>
      <c r="L83" s="51"/>
      <c r="P83" s="1">
        <f t="shared" si="2"/>
      </c>
      <c r="Q83" s="1" t="e">
        <f>VLOOKUP(P83,#REF!,5,0)</f>
        <v>#REF!</v>
      </c>
      <c r="R83" s="1" t="e">
        <f>VLOOKUP(P83,#REF!,4,0)</f>
        <v>#REF!</v>
      </c>
      <c r="S83" s="1" t="e">
        <f>VLOOKUP(Q83,#REF!,9,0)</f>
        <v>#REF!</v>
      </c>
    </row>
    <row r="84" s="7" customFormat="1" ht="24.75" customHeight="1">
      <c r="L84" s="52"/>
    </row>
    <row r="85" s="7" customFormat="1" ht="38.25" customHeight="1"/>
    <row r="86" s="7" customFormat="1" ht="24.75" customHeight="1">
      <c r="L86" s="52"/>
    </row>
    <row r="87" s="7" customFormat="1" ht="24.75" customHeight="1">
      <c r="L87" s="52"/>
    </row>
    <row r="88" s="7" customFormat="1" ht="24.75" customHeight="1">
      <c r="L88" s="52"/>
    </row>
    <row r="89" s="7" customFormat="1" ht="24.75" customHeight="1">
      <c r="L89" s="52"/>
    </row>
    <row r="90" s="7" customFormat="1" ht="24.75" customHeight="1">
      <c r="L90" s="52"/>
    </row>
    <row r="91" s="7" customFormat="1" ht="24.75" customHeight="1">
      <c r="L91" s="52"/>
    </row>
    <row r="92" s="7" customFormat="1" ht="30.75" customHeight="1">
      <c r="L92" s="52"/>
    </row>
    <row r="93" ht="42" customHeight="1"/>
    <row r="94" ht="51.75" customHeight="1"/>
    <row r="95" ht="27" customHeight="1"/>
    <row r="96" ht="25.5" customHeight="1"/>
  </sheetData>
  <sheetProtection/>
  <mergeCells count="28">
    <mergeCell ref="A1:B1"/>
    <mergeCell ref="A2:O2"/>
    <mergeCell ref="A78:F78"/>
    <mergeCell ref="A79:O79"/>
    <mergeCell ref="A80:O80"/>
    <mergeCell ref="A81:E81"/>
    <mergeCell ref="K81:L81"/>
    <mergeCell ref="A82:E82"/>
    <mergeCell ref="K82:L82"/>
    <mergeCell ref="A83:E8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3"/>
    <mergeCell ref="O24:O46"/>
    <mergeCell ref="O47:O77"/>
  </mergeCells>
  <printOptions/>
  <pageMargins left="0.2755905511811024" right="0.11811023622047245" top="0.2755905511811024" bottom="0.2755905511811024" header="0.1968503937007874" footer="0.1968503937007874"/>
  <pageSetup fitToHeight="0" fitToWidth="1" horizontalDpi="600" verticalDpi="600" orientation="landscape" paperSize="9" scale="88"/>
  <rowBreaks count="1" manualBreakCount="1"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2022-03-30T03:16:39Z</cp:lastPrinted>
  <dcterms:created xsi:type="dcterms:W3CDTF">2011-04-26T02:07:47Z</dcterms:created>
  <dcterms:modified xsi:type="dcterms:W3CDTF">2024-04-08T07:00:48Z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