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state="hidden" r:id="rId2"/>
  </sheets>
  <definedNames>
    <definedName name="_xlnm._FilterDatabase" localSheetId="0" hidden="1">Sheet1!$A$4:$O$14</definedName>
    <definedName name="_xlnm._FilterDatabase" localSheetId="1" hidden="1">Sheet2!$C$5:$J$10</definedName>
    <definedName name="_xlnm.Print_Area" localSheetId="0">Sheet1!$A$1:$O$14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<sst xmlns="http://schemas.openxmlformats.org/spreadsheetml/2006/main" count="47" uniqueCount="36">
  <si>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</si>
  <si>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</si>
  <si>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</si>
  <si>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</si>
  <si>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清远保利麓湖花园4栋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</si>
  <si>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</si>
  <si>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</si>
  <si>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</si>
  <si>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</si>
  <si>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</si>
  <si>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</si>
  <si>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</si>
  <si>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</si>
  <si>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</si>
  <si>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</si>
  <si>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</si>
  <si>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</si>
  <si>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</si>
  <si>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</si>
  <si>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</si>
  <si>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4栋</t>
  </si>
  <si>
    <t>二房二厅二卫</t>
  </si>
  <si>
    <t>未售</t>
  </si>
  <si>
    <t>含精装修1500元/㎡（建筑面积）</t>
  </si>
  <si>
    <t>本楼栋总面积/均价</t>
  </si>
  <si>
    <t>-</t>
  </si>
  <si>
    <t>--</t>
  </si>
  <si>
    <t>本栋销售住宅共3套，销售住宅总建筑面积：289.56㎡，套内面积：235.26㎡，分摊面积：54.30㎡，销售均价：5021.40元/㎡（建筑面积）、6180.38元/㎡（套内建筑面积）。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</si>
  <si>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</si>
  <si>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</si>
  <si>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</si>
  <si>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</si>
  <si>
    <t>现底</t>
  </si>
  <si>
    <t>现调整</t>
  </si>
  <si>
    <t>调整后房管局可签</t>
  </si>
  <si>
    <t>必须为负数方可签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</si>
</sst>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_ "/>
    <numFmt numFmtId="179" formatCode="0.00_);[Red]\(0.00\)"/>
    <numFmt numFmtId="180" formatCode="0_);[Red]\(0\)"/>
  </numFmts>
  <fonts count="39">
    <font>
      <sz val="11"/>
      <color theme="1"/>
      <name val="DengXian"/>
      <charset val="134"/>
      <scheme val="minor"/>
    </font>
    <font>
      <sz val="10"/>
      <name val="Arial"/>
      <charset val="0"/>
    </font>
    <font>
      <sz val="9"/>
      <name val="宋体"/>
      <charset val="134"/>
    </font>
    <font>
      <sz val="12"/>
      <color theme="1"/>
      <name val="DengXian"/>
      <charset val="134"/>
      <scheme val="minor"/>
    </font>
    <font>
      <sz val="10"/>
      <color theme="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1"/>
      <name val="DengXian"/>
      <charset val="134"/>
      <scheme val="minor"/>
    </font>
    <font>
      <sz val="10"/>
      <name val="宋体"/>
      <charset val="0"/>
    </font>
    <font>
      <sz val="10"/>
      <color indexed="8"/>
      <name val="宋体"/>
      <charset val="134"/>
    </font>
    <font>
      <u/>
      <sz val="16"/>
      <color theme="1"/>
      <name val="仿宋"/>
      <charset val="134"/>
    </font>
    <font>
      <sz val="11"/>
      <color indexed="8"/>
      <name val="DengXian"/>
      <charset val="134"/>
      <scheme val="minor"/>
    </font>
    <font>
      <sz val="11"/>
      <name val="宋体"/>
      <charset val="134"/>
    </font>
    <font>
      <sz val="16"/>
      <color rgb="FF0000FF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27" fillId="5" borderId="12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6" borderId="13" applyNumberFormat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38" fillId="0" borderId="0"/>
  </cellStyleXfs>
  <cellXfs count="5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2" fillId="2" borderId="0" xfId="0" applyFont="1" applyFill="1" applyBorder="1" applyAlignment="1"/>
    <xf numFmtId="176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/>
    </xf>
    <xf numFmtId="10" fontId="0" fillId="0" borderId="0" xfId="3" applyNumberForma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8" fontId="0" fillId="0" borderId="0" xfId="0" applyNumberFormat="1" applyFill="1" applyAlignment="1">
      <alignment horizontal="center" vertical="center"/>
    </xf>
    <xf numFmtId="178" fontId="14" fillId="0" borderId="0" xfId="0" applyNumberFormat="1" applyFont="1" applyFill="1" applyAlignment="1">
      <alignment horizontal="justify" vertical="center"/>
    </xf>
    <xf numFmtId="179" fontId="0" fillId="0" borderId="0" xfId="0" applyNumberFormat="1" applyFill="1" applyAlignment="1">
      <alignment horizontal="center" vertical="center"/>
    </xf>
    <xf numFmtId="179" fontId="9" fillId="0" borderId="0" xfId="0" applyNumberFormat="1" applyFont="1" applyFill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9" fontId="10" fillId="0" borderId="2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 vertical="center"/>
    </xf>
    <xf numFmtId="180" fontId="11" fillId="0" borderId="2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180" fontId="11" fillId="0" borderId="2" xfId="0" applyNumberFormat="1" applyFont="1" applyFill="1" applyBorder="1" applyAlignment="1">
      <alignment horizontal="center" vertical="center" wrapText="1"/>
    </xf>
    <xf numFmtId="176" fontId="16" fillId="0" borderId="2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179" fontId="8" fillId="0" borderId="0" xfId="0" applyNumberFormat="1" applyFont="1" applyFill="1" applyAlignment="1">
      <alignment horizontal="left" vertical="center" wrapText="1"/>
    </xf>
    <xf numFmtId="10" fontId="0" fillId="0" borderId="0" xfId="3" applyNumberFormat="1" applyFill="1" applyAlignment="1">
      <alignment horizontal="left" vertical="center"/>
    </xf>
    <xf numFmtId="0" fontId="17" fillId="0" borderId="0" xfId="0" applyFont="1" applyAlignment="1">
      <alignment horizontal="justify" vertical="center"/>
    </xf>
    <xf numFmtId="10" fontId="0" fillId="0" borderId="0" xfId="3" applyNumberForma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Normal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6"/>
  <sheetViews>
    <sheetView tabSelected="1" workbookViewId="0">
      <selection activeCell="K4" sqref="K4"/>
    </sheetView>
  </sheetViews>
  <sheetFormatPr defaultColWidth="8.875" defaultRowHeight="14.25"/>
  <cols>
    <col min="1" max="1" width="7.25" style="12" customWidth="1"/>
    <col min="2" max="2" width="10.875" style="12" customWidth="1"/>
    <col min="3" max="3" width="11.625" style="12" customWidth="1"/>
    <col min="4" max="4" width="8.875" style="12" customWidth="1"/>
    <col min="5" max="5" width="14" style="12" customWidth="1"/>
    <col min="6" max="6" width="8.875" style="12" customWidth="1"/>
    <col min="7" max="7" width="14.625" style="12" customWidth="1"/>
    <col min="8" max="8" width="13.625" style="12" customWidth="1"/>
    <col min="9" max="9" width="11.375" style="12" customWidth="1"/>
    <col min="10" max="10" width="12.875" style="12" customWidth="1"/>
    <col min="11" max="11" width="17.5" style="12" customWidth="1"/>
    <col min="12" max="12" width="12.875" style="12" customWidth="1"/>
    <col min="13" max="13" width="9.375" style="12" customWidth="1"/>
    <col min="14" max="14" width="8.5" style="12" customWidth="1"/>
    <col min="15" max="15" width="28.625" style="12" customWidth="1"/>
    <col min="16" max="16384" width="8.875" style="12"/>
  </cols>
  <sheetData>
    <row r="1" ht="20.25" spans="1:10">
      <c r="A1" s="13" t="s">
        <v>0</v>
      </c>
      <c r="B1" s="13"/>
      <c r="J1" s="32"/>
    </row>
    <row r="2" ht="25.5" spans="1: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="7" customFormat="1" ht="25" customHeight="1" spans="1:15">
      <c r="A3" s="15" t="s">
        <v>2</v>
      </c>
      <c r="B3" s="15"/>
      <c r="C3" s="15"/>
      <c r="D3" s="15"/>
      <c r="E3" s="15"/>
      <c r="F3" s="16"/>
      <c r="G3" s="16"/>
      <c r="H3" s="16"/>
      <c r="I3" s="16" t="s">
        <v>3</v>
      </c>
      <c r="J3" s="33" t="s">
        <v>4</v>
      </c>
      <c r="K3" s="33"/>
      <c r="L3" s="34"/>
      <c r="M3" s="35"/>
      <c r="N3" s="35"/>
      <c r="O3" s="35"/>
    </row>
    <row r="4" s="8" customFormat="1" ht="34" customHeight="1" spans="1:15">
      <c r="A4" s="17" t="s">
        <v>5</v>
      </c>
      <c r="B4" s="18" t="s">
        <v>6</v>
      </c>
      <c r="C4" s="18" t="s">
        <v>7</v>
      </c>
      <c r="D4" s="18" t="s">
        <v>8</v>
      </c>
      <c r="E4" s="18" t="s">
        <v>9</v>
      </c>
      <c r="F4" s="18" t="s">
        <v>10</v>
      </c>
      <c r="G4" s="19" t="s">
        <v>11</v>
      </c>
      <c r="H4" s="18" t="s">
        <v>12</v>
      </c>
      <c r="I4" s="19" t="s">
        <v>13</v>
      </c>
      <c r="J4" s="36" t="s">
        <v>14</v>
      </c>
      <c r="K4" s="18" t="s">
        <v>15</v>
      </c>
      <c r="L4" s="18" t="s">
        <v>16</v>
      </c>
      <c r="M4" s="18" t="s">
        <v>17</v>
      </c>
      <c r="N4" s="18" t="s">
        <v>18</v>
      </c>
      <c r="O4" s="17" t="s">
        <v>19</v>
      </c>
    </row>
    <row r="5" s="9" customFormat="1" ht="20" customHeight="1" spans="1:15">
      <c r="A5" s="20">
        <v>1</v>
      </c>
      <c r="B5" s="20" t="s">
        <v>20</v>
      </c>
      <c r="C5" s="1">
        <v>103</v>
      </c>
      <c r="D5" s="20">
        <v>1</v>
      </c>
      <c r="E5" s="21" t="s">
        <v>21</v>
      </c>
      <c r="F5" s="22">
        <v>2.9</v>
      </c>
      <c r="G5" s="23">
        <v>96.52</v>
      </c>
      <c r="H5" s="23">
        <f>G5-I5</f>
        <v>18.1</v>
      </c>
      <c r="I5" s="23">
        <v>78.42</v>
      </c>
      <c r="J5" s="23">
        <f>L5/G5</f>
        <v>4983.41276419395</v>
      </c>
      <c r="K5" s="23">
        <f>L5/I5</f>
        <v>6133.62662586075</v>
      </c>
      <c r="L5" s="37">
        <v>480999</v>
      </c>
      <c r="M5" s="38"/>
      <c r="N5" s="39" t="s">
        <v>22</v>
      </c>
      <c r="O5" s="40" t="s">
        <v>23</v>
      </c>
    </row>
    <row r="6" s="9" customFormat="1" ht="20" customHeight="1" spans="1:15">
      <c r="A6" s="1">
        <v>2</v>
      </c>
      <c r="B6" s="1" t="s">
        <v>20</v>
      </c>
      <c r="C6" s="1">
        <v>104</v>
      </c>
      <c r="D6" s="1">
        <v>1</v>
      </c>
      <c r="E6" s="1" t="s">
        <v>21</v>
      </c>
      <c r="F6" s="22">
        <v>2.9</v>
      </c>
      <c r="G6" s="23">
        <v>96.52</v>
      </c>
      <c r="H6" s="23">
        <f>G6-I6</f>
        <v>18.1</v>
      </c>
      <c r="I6" s="23">
        <v>78.42</v>
      </c>
      <c r="J6" s="23">
        <f>L6/G6</f>
        <v>4983.41276419395</v>
      </c>
      <c r="K6" s="23">
        <f>L6/I6</f>
        <v>6133.62662586075</v>
      </c>
      <c r="L6" s="37">
        <v>480999</v>
      </c>
      <c r="M6" s="38"/>
      <c r="N6" s="39" t="s">
        <v>22</v>
      </c>
      <c r="O6" s="40" t="s">
        <v>23</v>
      </c>
    </row>
    <row r="7" s="9" customFormat="1" ht="20" customHeight="1" spans="1:15">
      <c r="A7" s="1">
        <v>3</v>
      </c>
      <c r="B7" s="1" t="s">
        <v>20</v>
      </c>
      <c r="C7" s="1">
        <v>3404</v>
      </c>
      <c r="D7" s="1">
        <v>34</v>
      </c>
      <c r="E7" s="21" t="s">
        <v>21</v>
      </c>
      <c r="F7" s="20">
        <v>2.9</v>
      </c>
      <c r="G7" s="20">
        <v>96.52</v>
      </c>
      <c r="H7" s="23">
        <f>G7-I7</f>
        <v>18.1</v>
      </c>
      <c r="I7" s="23">
        <v>78.42</v>
      </c>
      <c r="J7" s="23">
        <f>L7/G7</f>
        <v>5097.37878159967</v>
      </c>
      <c r="K7" s="23">
        <f>L7/I7</f>
        <v>6273.89696505993</v>
      </c>
      <c r="L7" s="37">
        <v>491999</v>
      </c>
      <c r="M7" s="38"/>
      <c r="N7" s="41" t="s">
        <v>22</v>
      </c>
      <c r="O7" s="40" t="s">
        <v>23</v>
      </c>
    </row>
    <row r="8" s="10" customFormat="1" ht="42.75" spans="1:15">
      <c r="A8" s="20" t="s">
        <v>24</v>
      </c>
      <c r="B8" s="20" t="s">
        <v>25</v>
      </c>
      <c r="C8" s="20" t="s">
        <v>26</v>
      </c>
      <c r="D8" s="20" t="s">
        <v>25</v>
      </c>
      <c r="E8" s="20" t="s">
        <v>25</v>
      </c>
      <c r="F8" s="20" t="s">
        <v>25</v>
      </c>
      <c r="G8" s="23">
        <f>SUM(G5:G7)</f>
        <v>289.56</v>
      </c>
      <c r="H8" s="23">
        <f>SUM(H5:H7)</f>
        <v>54.3</v>
      </c>
      <c r="I8" s="23">
        <f>SUM(I5:I7)</f>
        <v>235.26</v>
      </c>
      <c r="J8" s="23">
        <f>L8/G8</f>
        <v>5021.40143666252</v>
      </c>
      <c r="K8" s="23">
        <f>L8/I8</f>
        <v>6180.38340559381</v>
      </c>
      <c r="L8" s="42">
        <f>SUM(L5:L7)</f>
        <v>1453997</v>
      </c>
      <c r="M8" s="43"/>
      <c r="N8" s="44"/>
      <c r="O8" s="45"/>
    </row>
    <row r="9" s="10" customFormat="1" ht="28.5" customHeight="1" spans="1:15">
      <c r="A9" s="24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46"/>
    </row>
    <row r="10" ht="61" customHeight="1" spans="1:15">
      <c r="A10" s="26" t="s">
        <v>28</v>
      </c>
      <c r="B10" s="26"/>
      <c r="C10" s="26"/>
      <c r="D10" s="26"/>
      <c r="E10" s="26"/>
      <c r="F10" s="26"/>
      <c r="G10" s="26"/>
      <c r="H10" s="26"/>
      <c r="I10" s="47"/>
      <c r="J10" s="47"/>
      <c r="K10" s="47"/>
      <c r="L10" s="47"/>
      <c r="M10" s="47"/>
      <c r="N10" s="47"/>
      <c r="O10" s="47"/>
    </row>
    <row r="11" s="11" customFormat="1" ht="24" spans="1:15">
      <c r="A11" s="27" t="s">
        <v>29</v>
      </c>
      <c r="B11" s="27"/>
      <c r="C11" s="28"/>
      <c r="D11" s="29"/>
      <c r="E11" s="29"/>
      <c r="F11" s="29"/>
      <c r="G11" s="29"/>
      <c r="H11" s="29"/>
      <c r="I11" s="29"/>
      <c r="J11" s="48"/>
      <c r="K11" s="29"/>
      <c r="L11" s="29"/>
      <c r="M11" s="29"/>
      <c r="N11" s="29"/>
      <c r="O11" s="29"/>
    </row>
    <row r="12" s="11" customFormat="1" spans="1:15">
      <c r="A12" s="27" t="s">
        <v>30</v>
      </c>
      <c r="B12" s="27"/>
      <c r="C12" s="27"/>
      <c r="D12" s="29"/>
      <c r="E12" s="29"/>
      <c r="F12" s="29"/>
      <c r="G12" s="29"/>
      <c r="H12" s="29"/>
      <c r="I12" s="29"/>
      <c r="K12" s="29"/>
      <c r="L12" s="29"/>
      <c r="M12" s="29"/>
      <c r="N12" s="29"/>
      <c r="O12" s="29"/>
    </row>
    <row r="13" s="11" customFormat="1" spans="1:12">
      <c r="A13" s="27" t="s">
        <v>31</v>
      </c>
      <c r="B13" s="27"/>
      <c r="C13" s="27"/>
      <c r="D13" s="29"/>
      <c r="E13" s="29"/>
      <c r="L13" s="49"/>
    </row>
    <row r="14" ht="20.25" hidden="1" spans="9:11">
      <c r="I14" s="50">
        <v>7182.69</v>
      </c>
      <c r="J14" s="30">
        <f>J8</f>
        <v>5021.40143666252</v>
      </c>
      <c r="K14" s="51">
        <f>(I14-J14)/I14</f>
        <v>0.300902386618033</v>
      </c>
    </row>
    <row r="15" spans="7:7">
      <c r="G15" s="30"/>
    </row>
    <row r="16" ht="20.25" spans="3:3">
      <c r="C16" s="31"/>
    </row>
  </sheetData>
  <autoFilter xmlns:etc="http://www.wps.cn/officeDocument/2017/etCustomData" ref="A4:O14" etc:filterBottomFollowUsedRange="0">
    <extLst/>
  </autoFilter>
  <mergeCells count="6">
    <mergeCell ref="A2:N2"/>
    <mergeCell ref="A3:E3"/>
    <mergeCell ref="A9:M9"/>
    <mergeCell ref="A10:H10"/>
    <mergeCell ref="A12:C12"/>
    <mergeCell ref="A13:C13"/>
  </mergeCells>
  <conditionalFormatting sqref="C1:C5 C8:C1048576">
    <cfRule type="duplicateValues" dxfId="0" priority="1"/>
  </conditionalFormatting>
  <pageMargins left="0.472222222222222" right="0.275" top="0.275" bottom="0.0784722222222222" header="0.236111111111111" footer="0.0784722222222222"/>
  <pageSetup paperSize="9" scale="71" fitToHeight="0" orientation="landscape" verticalDpi="300"/>
  <headerFooter/>
  <rowBreaks count="2" manualBreakCount="2">
    <brk id="14" max="16383" man="1"/>
    <brk id="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J13"/>
  <sheetViews>
    <sheetView workbookViewId="0">
      <selection activeCell="H8" sqref="H8"/>
    </sheetView>
  </sheetViews>
  <sheetFormatPr defaultColWidth="9" defaultRowHeight="14.25"/>
  <cols>
    <col min="4" max="4" width="12.625"/>
    <col min="7" max="7" width="10.875" customWidth="1"/>
    <col min="8" max="8" width="12.625"/>
    <col min="9" max="9" width="17.125" customWidth="1"/>
    <col min="10" max="10" width="13.75"/>
  </cols>
  <sheetData>
    <row r="5" spans="7:10">
      <c r="G5" t="s">
        <v>32</v>
      </c>
      <c r="H5" t="s">
        <v>33</v>
      </c>
      <c r="I5" t="s">
        <v>34</v>
      </c>
      <c r="J5" t="s">
        <v>35</v>
      </c>
    </row>
    <row r="6" spans="3:10">
      <c r="C6" s="1">
        <v>103</v>
      </c>
      <c r="D6" s="2">
        <v>663206.33059789</v>
      </c>
      <c r="G6" s="3">
        <v>517094</v>
      </c>
      <c r="H6" s="4">
        <f t="shared" ref="H6:H9" si="0">G6/0.851</f>
        <v>607631.022326675</v>
      </c>
      <c r="I6" s="4">
        <f>H6*0.85</f>
        <v>516486.368977673</v>
      </c>
      <c r="J6">
        <f>I6-G6</f>
        <v>-607.631022326648</v>
      </c>
    </row>
    <row r="7" spans="3:10">
      <c r="C7" s="1">
        <v>104</v>
      </c>
      <c r="D7" s="2">
        <v>666206.33059789</v>
      </c>
      <c r="G7" s="3">
        <v>517094</v>
      </c>
      <c r="H7" s="4">
        <f>G7/0.83</f>
        <v>623004.819277108</v>
      </c>
      <c r="I7" s="4">
        <f>H7*0.85</f>
        <v>529554.096385542</v>
      </c>
      <c r="J7">
        <f>I7-G7</f>
        <v>12460.0963855422</v>
      </c>
    </row>
    <row r="8" spans="3:10">
      <c r="C8" s="5">
        <v>3005</v>
      </c>
      <c r="D8" s="2">
        <v>686300.117233294</v>
      </c>
      <c r="G8" s="3">
        <v>548735</v>
      </c>
      <c r="H8" s="4">
        <f t="shared" si="0"/>
        <v>644811.985898942</v>
      </c>
      <c r="I8" s="4">
        <f>H8*0.85</f>
        <v>548090.188014101</v>
      </c>
      <c r="J8">
        <f>I8-G8</f>
        <v>-644.811985898879</v>
      </c>
    </row>
    <row r="9" spans="3:10">
      <c r="C9" s="1">
        <v>3404</v>
      </c>
      <c r="D9" s="2">
        <v>666162.954279015</v>
      </c>
      <c r="G9" s="3">
        <v>531558</v>
      </c>
      <c r="H9" s="4">
        <f t="shared" si="0"/>
        <v>624627.49706228</v>
      </c>
      <c r="I9" s="4">
        <f>H9*0.85</f>
        <v>530933.372502938</v>
      </c>
      <c r="J9">
        <f>I9-G9</f>
        <v>-624.627497062203</v>
      </c>
    </row>
    <row r="10" spans="4:8">
      <c r="D10">
        <f>SUM(D6:D9)</f>
        <v>2681875.73270809</v>
      </c>
      <c r="H10">
        <f>SUM(H6:H9)</f>
        <v>2500075.32456501</v>
      </c>
    </row>
    <row r="13" spans="8:8">
      <c r="H13" s="6"/>
    </row>
  </sheetData>
  <autoFilter xmlns:etc="http://www.wps.cn/officeDocument/2017/etCustomData" ref="C5:J10" etc:filterBottomFollowUsedRange="0">
    <extLst/>
  </autoFilter>
  <conditionalFormatting sqref="C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2024-10-10T10:57:50Z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A0DFFB2783EE4E82BA49743D1D8F7203_13</vt:lpwstr>
  </property>
  <property fmtid="{D5CDD505-2E9C-101B-9397-08002B2CF9AE}" pid="4" name="KSOReadingLayout">
    <vt:bool>false</vt:bool>
  </property>
</Properties>
</file>