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2 (2)" sheetId="3" r:id="rId1"/>
    <sheet name="Sheet1" sheetId="1" r:id="rId2"/>
    <sheet name="Sheet2" sheetId="2" r:id="rId3"/>
  </sheets>
  <calcPr calcId="144525"/>
</workbook>
</file>

<file path=xl/sharedStrings.xml><?xml version="1.0" encoding="utf-8"?>
<sst xmlns="http://schemas.openxmlformats.org/spreadsheetml/2006/main" count="74" uniqueCount="42">
  <si>
    <t>清远市城乡社区设施补短板与历史文化保护资金分配方案</t>
  </si>
  <si>
    <t>序号</t>
  </si>
  <si>
    <t>行政区划</t>
  </si>
  <si>
    <t>农村削坡建房风险点资金</t>
  </si>
  <si>
    <t>历史建筑安全          排查资金</t>
  </si>
  <si>
    <t>合计（元）</t>
  </si>
  <si>
    <t>风险点（户）</t>
  </si>
  <si>
    <t>补助标准（元/户）</t>
  </si>
  <si>
    <t>补助金额（元）</t>
  </si>
  <si>
    <t>排查鉴定工作经费</t>
  </si>
  <si>
    <t>印制避险明白卡经费</t>
  </si>
  <si>
    <t>清远市合计</t>
  </si>
  <si>
    <t>清城区</t>
  </si>
  <si>
    <t>清新区</t>
  </si>
  <si>
    <t>英德市</t>
  </si>
  <si>
    <t>连州市</t>
  </si>
  <si>
    <t>佛冈县</t>
  </si>
  <si>
    <t>连山壮族
瑶族自治县</t>
  </si>
  <si>
    <t>连南瑶族
自治县</t>
  </si>
  <si>
    <t>阳山县</t>
  </si>
  <si>
    <t>说  明</t>
  </si>
  <si>
    <t>分配依据：《广东省财政厅关于提前下达2025年省住房城乡建设厅主管区域协调发展战略专项资金的通知》（粤财建〔2024〕88号）。按照2024年6月削坡建房风险点排查台账，全市削坡建房风险点为4271户，省下达的补助标准为排查鉴定工作经费100元/户，印制避险明白卡经11元/户。省下达的补助资金总金额多出19元，分配给清城区。</t>
  </si>
  <si>
    <t>分配依据:（粤财建〔2024〕88号）。补贴清城区飞来峡镇山体塌方修复加固及周边环境整治工程项目</t>
  </si>
  <si>
    <t>清远市农村削坡建房风险点分类统计表</t>
  </si>
  <si>
    <t>填报单位：清远市住房和城乡建设局                      填报日期：2024年5月23日</t>
  </si>
  <si>
    <t>省级</t>
  </si>
  <si>
    <t>市级</t>
  </si>
  <si>
    <t>县级配套</t>
  </si>
  <si>
    <t>合计</t>
  </si>
  <si>
    <t>县（市、区）</t>
  </si>
  <si>
    <t>新排查合计（户）</t>
  </si>
  <si>
    <t>资金合计（万元）</t>
  </si>
  <si>
    <t>极高风险</t>
  </si>
  <si>
    <t>所需资金</t>
  </si>
  <si>
    <t>高风险</t>
  </si>
  <si>
    <t>中风险</t>
  </si>
  <si>
    <t>低风险</t>
  </si>
  <si>
    <t>威胁人数</t>
  </si>
  <si>
    <t>填报人：邓榆                                                                                              联系电话：0763-3375443</t>
  </si>
  <si>
    <t>清远市农村削坡建房风险点资金分配方案</t>
  </si>
  <si>
    <t>说明</t>
  </si>
  <si>
    <t>《广东省财政厅关于提前下达2025年省住房城乡建设厅主管区域协调发展战略专项资金的通知》（粤财建〔2024〕88号）按照2024年6月削坡建房风险点排查台账，全市削坡建房风险点为4271户，省下达的补助标准为排查鉴定工作经费100元/户，印制避险明白卡经11元/户。省下达的补助资金总金额多出19元，分配给清城区。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</si>
</sst>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16"/>
      <color theme="1"/>
      <name val="仿宋_GB2312"/>
      <charset val="134"/>
    </font>
    <font>
      <sz val="16"/>
      <name val="仿宋_GB2312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6"/>
      <color theme="1"/>
      <name val="宋体"/>
      <charset val="134"/>
      <scheme val="minor"/>
    </font>
    <font>
      <sz val="14"/>
      <color theme="1"/>
      <name val="华文仿宋"/>
      <charset val="134"/>
    </font>
    <font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name val="仿宋_GB2312"/>
      <charset val="134"/>
    </font>
    <font>
      <sz val="12"/>
      <color theme="1"/>
      <name val="华文仿宋"/>
      <charset val="134"/>
    </font>
    <font>
      <b/>
      <sz val="16"/>
      <color theme="1"/>
      <name val="华文宋体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4" borderId="12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8" fillId="27" borderId="1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28" borderId="14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8" borderId="13" applyNumberFormat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 readingOrder="1"/>
    </xf>
    <xf numFmtId="0" fontId="3" fillId="0" borderId="2" xfId="0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 readingOrder="1"/>
    </xf>
    <xf numFmtId="0" fontId="4" fillId="0" borderId="2" xfId="0" applyFont="1" applyFill="1" applyBorder="1" applyAlignment="1">
      <alignment horizontal="center" vertical="center" wrapText="1" readingOrder="1"/>
    </xf>
    <xf numFmtId="41" fontId="2" fillId="0" borderId="1" xfId="0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 readingOrder="1"/>
    </xf>
    <xf numFmtId="0" fontId="2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/>
    </xf>
    <xf numFmtId="41" fontId="2" fillId="0" borderId="5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tabSelected="1" workbookViewId="0">
      <selection activeCell="G16" sqref="G16"/>
    </sheetView>
  </sheetViews>
  <sheetFormatPr defaultColWidth="9.14166666666667" defaultRowHeight="14.25"/>
  <cols>
    <col min="1" max="1" width="4.75" customWidth="1"/>
    <col min="2" max="2" width="15.125" customWidth="1"/>
    <col min="3" max="3" width="13.125" customWidth="1"/>
    <col min="4" max="6" width="16.125" customWidth="1"/>
    <col min="7" max="7" width="25.375" customWidth="1"/>
    <col min="8" max="8" width="15.125" customWidth="1"/>
  </cols>
  <sheetData>
    <row r="1" ht="29.25" spans="1:8">
      <c r="A1" s="1" t="s">
        <v>0</v>
      </c>
      <c r="B1" s="1"/>
      <c r="C1" s="1"/>
      <c r="D1" s="1"/>
      <c r="E1" s="1"/>
      <c r="F1" s="1"/>
      <c r="G1" s="1"/>
      <c r="H1" s="1"/>
    </row>
    <row r="2" ht="21" customHeight="1" spans="1:8">
      <c r="A2" s="3" t="s">
        <v>1</v>
      </c>
      <c r="B2" s="3" t="s">
        <v>2</v>
      </c>
      <c r="C2" s="27" t="s">
        <v>3</v>
      </c>
      <c r="D2" s="27"/>
      <c r="E2" s="27"/>
      <c r="F2" s="27"/>
      <c r="G2" s="31" t="s">
        <v>4</v>
      </c>
      <c r="H2" s="32" t="s">
        <v>5</v>
      </c>
    </row>
    <row r="3" ht="16" customHeight="1" spans="1:8">
      <c r="A3" s="3"/>
      <c r="B3" s="3"/>
      <c r="C3" s="3" t="s">
        <v>6</v>
      </c>
      <c r="D3" s="3" t="s">
        <v>7</v>
      </c>
      <c r="E3" s="3"/>
      <c r="F3" s="3" t="s">
        <v>8</v>
      </c>
      <c r="G3" s="33"/>
      <c r="H3" s="34"/>
    </row>
    <row r="4" ht="24" customHeight="1" spans="1:8">
      <c r="A4" s="3"/>
      <c r="B4" s="3"/>
      <c r="C4" s="3" t="s">
        <v>6</v>
      </c>
      <c r="D4" s="28" t="s">
        <v>9</v>
      </c>
      <c r="E4" s="28" t="s">
        <v>10</v>
      </c>
      <c r="F4" s="3"/>
      <c r="G4" s="35"/>
      <c r="H4" s="36"/>
    </row>
    <row r="5" ht="30" customHeight="1" spans="1:8">
      <c r="A5" s="6" t="s">
        <v>11</v>
      </c>
      <c r="B5" s="7"/>
      <c r="C5" s="8">
        <f t="shared" ref="C5:G5" si="0">SUM(C6:C13)</f>
        <v>4271</v>
      </c>
      <c r="D5" s="8"/>
      <c r="E5" s="8"/>
      <c r="F5" s="14">
        <f t="shared" si="0"/>
        <v>474100</v>
      </c>
      <c r="G5" s="14">
        <f t="shared" si="0"/>
        <v>200000</v>
      </c>
      <c r="H5" s="14">
        <f>SUM(F5:G5)</f>
        <v>674100</v>
      </c>
    </row>
    <row r="6" ht="28" customHeight="1" spans="1:8">
      <c r="A6" s="8">
        <v>1</v>
      </c>
      <c r="B6" s="8" t="s">
        <v>12</v>
      </c>
      <c r="C6" s="8">
        <v>287</v>
      </c>
      <c r="D6" s="8">
        <v>100</v>
      </c>
      <c r="E6" s="8">
        <v>11</v>
      </c>
      <c r="F6" s="14">
        <v>31876</v>
      </c>
      <c r="G6" s="14">
        <v>200000</v>
      </c>
      <c r="H6" s="14">
        <f>SUM(F6:G6)</f>
        <v>231876</v>
      </c>
    </row>
    <row r="7" ht="28" customHeight="1" spans="1:8">
      <c r="A7" s="8">
        <v>2</v>
      </c>
      <c r="B7" s="8" t="s">
        <v>13</v>
      </c>
      <c r="C7" s="8">
        <v>120</v>
      </c>
      <c r="D7" s="8">
        <v>100</v>
      </c>
      <c r="E7" s="8">
        <v>11</v>
      </c>
      <c r="F7" s="14">
        <f t="shared" ref="F7:F13" si="1">SUM(C7*D7+C7*E7)</f>
        <v>13320</v>
      </c>
      <c r="G7" s="14">
        <v>0</v>
      </c>
      <c r="H7" s="14">
        <f t="shared" ref="H7:H13" si="2">SUM(F7:G7)</f>
        <v>13320</v>
      </c>
    </row>
    <row r="8" ht="28" customHeight="1" spans="1:8">
      <c r="A8" s="8">
        <v>3</v>
      </c>
      <c r="B8" s="8" t="s">
        <v>14</v>
      </c>
      <c r="C8" s="8">
        <v>1306</v>
      </c>
      <c r="D8" s="8">
        <v>100</v>
      </c>
      <c r="E8" s="8">
        <v>11</v>
      </c>
      <c r="F8" s="14">
        <f t="shared" si="1"/>
        <v>144966</v>
      </c>
      <c r="G8" s="14">
        <v>0</v>
      </c>
      <c r="H8" s="14">
        <f t="shared" si="2"/>
        <v>144966</v>
      </c>
    </row>
    <row r="9" ht="28" customHeight="1" spans="1:11">
      <c r="A9" s="8">
        <v>4</v>
      </c>
      <c r="B9" s="8" t="s">
        <v>15</v>
      </c>
      <c r="C9" s="8">
        <v>419</v>
      </c>
      <c r="D9" s="8">
        <v>100</v>
      </c>
      <c r="E9" s="8">
        <v>11</v>
      </c>
      <c r="F9" s="14">
        <f t="shared" si="1"/>
        <v>46509</v>
      </c>
      <c r="G9" s="14">
        <v>0</v>
      </c>
      <c r="H9" s="14">
        <f t="shared" si="2"/>
        <v>46509</v>
      </c>
      <c r="K9" s="40"/>
    </row>
    <row r="10" ht="28" customHeight="1" spans="1:8">
      <c r="A10" s="8">
        <v>5</v>
      </c>
      <c r="B10" s="8" t="s">
        <v>16</v>
      </c>
      <c r="C10" s="8">
        <v>288</v>
      </c>
      <c r="D10" s="8">
        <v>100</v>
      </c>
      <c r="E10" s="8">
        <v>11</v>
      </c>
      <c r="F10" s="14">
        <f t="shared" si="1"/>
        <v>31968</v>
      </c>
      <c r="G10" s="14">
        <v>0</v>
      </c>
      <c r="H10" s="14">
        <f t="shared" si="2"/>
        <v>31968</v>
      </c>
    </row>
    <row r="11" ht="36" customHeight="1" spans="1:8">
      <c r="A11" s="8">
        <v>6</v>
      </c>
      <c r="B11" s="9" t="s">
        <v>17</v>
      </c>
      <c r="C11" s="8">
        <v>119</v>
      </c>
      <c r="D11" s="8">
        <v>100</v>
      </c>
      <c r="E11" s="8">
        <v>11</v>
      </c>
      <c r="F11" s="14">
        <f t="shared" si="1"/>
        <v>13209</v>
      </c>
      <c r="G11" s="14">
        <v>0</v>
      </c>
      <c r="H11" s="14">
        <f t="shared" si="2"/>
        <v>13209</v>
      </c>
    </row>
    <row r="12" ht="36" customHeight="1" spans="1:8">
      <c r="A12" s="8">
        <v>7</v>
      </c>
      <c r="B12" s="9" t="s">
        <v>18</v>
      </c>
      <c r="C12" s="8">
        <v>937</v>
      </c>
      <c r="D12" s="8">
        <v>100</v>
      </c>
      <c r="E12" s="8">
        <v>11</v>
      </c>
      <c r="F12" s="14">
        <f t="shared" si="1"/>
        <v>104007</v>
      </c>
      <c r="G12" s="14">
        <v>0</v>
      </c>
      <c r="H12" s="14">
        <f t="shared" si="2"/>
        <v>104007</v>
      </c>
    </row>
    <row r="13" ht="30" customHeight="1" spans="1:8">
      <c r="A13" s="8">
        <v>8</v>
      </c>
      <c r="B13" s="29" t="s">
        <v>19</v>
      </c>
      <c r="C13" s="29">
        <v>795</v>
      </c>
      <c r="D13" s="29">
        <v>100</v>
      </c>
      <c r="E13" s="29">
        <v>11</v>
      </c>
      <c r="F13" s="37">
        <f t="shared" si="1"/>
        <v>88245</v>
      </c>
      <c r="G13" s="14">
        <v>0</v>
      </c>
      <c r="H13" s="14">
        <f t="shared" si="2"/>
        <v>88245</v>
      </c>
    </row>
    <row r="14" ht="111" customHeight="1" spans="1:8">
      <c r="A14" s="30" t="s">
        <v>20</v>
      </c>
      <c r="B14" s="11" t="s">
        <v>21</v>
      </c>
      <c r="C14" s="11"/>
      <c r="D14" s="11"/>
      <c r="E14" s="11"/>
      <c r="F14" s="11"/>
      <c r="G14" s="38" t="s">
        <v>22</v>
      </c>
      <c r="H14" s="39"/>
    </row>
    <row r="15" ht="30" customHeight="1"/>
    <row r="16" ht="30" customHeight="1"/>
    <row r="17" ht="30" customHeight="1"/>
    <row r="18" ht="30" customHeight="1"/>
    <row r="19" ht="30" customHeight="1"/>
    <row r="20" ht="30" customHeight="1"/>
  </sheetData>
  <mergeCells count="11">
    <mergeCell ref="A1:H1"/>
    <mergeCell ref="C2:F2"/>
    <mergeCell ref="D3:E3"/>
    <mergeCell ref="A5:B5"/>
    <mergeCell ref="B14:F14"/>
    <mergeCell ref="A2:A4"/>
    <mergeCell ref="B2:B4"/>
    <mergeCell ref="C3:C4"/>
    <mergeCell ref="F3:F4"/>
    <mergeCell ref="G2:G4"/>
    <mergeCell ref="H2:H4"/>
  </mergeCells>
  <pageMargins left="0.708333333333333" right="0.472222222222222" top="0.786805555555556" bottom="0.786805555555556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L15" sqref="L15"/>
    </sheetView>
  </sheetViews>
  <sheetFormatPr defaultColWidth="9.14166666666667" defaultRowHeight="14.25"/>
  <cols>
    <col min="1" max="1" width="6.50833333333333" customWidth="1"/>
    <col min="2" max="2" width="14.425" customWidth="1"/>
    <col min="3" max="4" width="12.1416666666667" customWidth="1"/>
    <col min="5" max="6" width="9.85833333333333" customWidth="1"/>
    <col min="7" max="7" width="8.85833333333333" customWidth="1"/>
    <col min="8" max="8" width="10.8583333333333" customWidth="1"/>
    <col min="9" max="9" width="9.575" customWidth="1"/>
    <col min="10" max="10" width="10.8583333333333" customWidth="1"/>
    <col min="11" max="11" width="10.425" customWidth="1"/>
    <col min="12" max="13" width="9.85833333333333" customWidth="1"/>
    <col min="15" max="16" width="8.71666666666667" customWidth="1"/>
    <col min="17" max="17" width="10.1416666666667" customWidth="1"/>
    <col min="18" max="18" width="12.8583333333333"/>
  </cols>
  <sheetData>
    <row r="1" ht="38" customHeight="1" spans="1:13">
      <c r="A1" s="16" t="s">
        <v>23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ht="37" customHeight="1" spans="1:18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O2" s="24" t="s">
        <v>25</v>
      </c>
      <c r="P2" s="24" t="s">
        <v>26</v>
      </c>
      <c r="Q2" s="24" t="s">
        <v>27</v>
      </c>
      <c r="R2" s="24" t="s">
        <v>28</v>
      </c>
    </row>
    <row r="3" ht="31.5" spans="1:18">
      <c r="A3" s="18" t="s">
        <v>1</v>
      </c>
      <c r="B3" s="18" t="s">
        <v>29</v>
      </c>
      <c r="C3" s="18" t="s">
        <v>30</v>
      </c>
      <c r="D3" s="18" t="s">
        <v>31</v>
      </c>
      <c r="E3" s="18" t="s">
        <v>32</v>
      </c>
      <c r="F3" s="18" t="s">
        <v>33</v>
      </c>
      <c r="G3" s="18" t="s">
        <v>34</v>
      </c>
      <c r="H3" s="18" t="s">
        <v>33</v>
      </c>
      <c r="I3" s="18" t="s">
        <v>35</v>
      </c>
      <c r="J3" s="18" t="s">
        <v>33</v>
      </c>
      <c r="K3" s="18" t="s">
        <v>36</v>
      </c>
      <c r="L3" s="18" t="s">
        <v>33</v>
      </c>
      <c r="M3" s="18" t="s">
        <v>37</v>
      </c>
      <c r="O3" s="25">
        <v>0.3</v>
      </c>
      <c r="P3" s="25">
        <v>0.3</v>
      </c>
      <c r="Q3" s="25">
        <v>0.4</v>
      </c>
      <c r="R3" s="25">
        <v>1</v>
      </c>
    </row>
    <row r="4" ht="33" customHeight="1" spans="1:18">
      <c r="A4" s="19">
        <v>1</v>
      </c>
      <c r="B4" s="19" t="s">
        <v>11</v>
      </c>
      <c r="C4" s="20">
        <f>E4+G4+I4+K4</f>
        <v>4271</v>
      </c>
      <c r="D4" s="21">
        <f>F4+H4+J4+L4</f>
        <v>12532</v>
      </c>
      <c r="E4" s="20">
        <f>SUM(E5:E12)</f>
        <v>6</v>
      </c>
      <c r="F4" s="21">
        <f>E4*3/0.3</f>
        <v>60</v>
      </c>
      <c r="G4" s="20">
        <f>SUM(G5:G12)</f>
        <v>525</v>
      </c>
      <c r="H4" s="21">
        <f>G4*1.6/0.3</f>
        <v>2800</v>
      </c>
      <c r="I4" s="20">
        <f>SUM(I5:I12)</f>
        <v>2692</v>
      </c>
      <c r="J4" s="21">
        <f>I4*1/0.3</f>
        <v>8973.33333333333</v>
      </c>
      <c r="K4" s="20">
        <f>SUM(K5:K12)</f>
        <v>1048</v>
      </c>
      <c r="L4" s="21">
        <f>K4*0.2/0.3</f>
        <v>698.666666666667</v>
      </c>
      <c r="M4" s="20">
        <f>SUM(M5:M12)</f>
        <v>20533</v>
      </c>
      <c r="O4" s="26">
        <f>D4*0.3</f>
        <v>3759.6</v>
      </c>
      <c r="P4" s="26">
        <v>3759.6</v>
      </c>
      <c r="Q4" s="26">
        <f>D4*0.4</f>
        <v>5012.8</v>
      </c>
      <c r="R4" s="26">
        <f>SUM(O4:Q4)</f>
        <v>12532</v>
      </c>
    </row>
    <row r="5" ht="33" customHeight="1" spans="1:18">
      <c r="A5" s="19">
        <v>2</v>
      </c>
      <c r="B5" s="19" t="s">
        <v>12</v>
      </c>
      <c r="C5" s="20">
        <f t="shared" ref="C5:C12" si="0">E5+G5+I5+K5</f>
        <v>287</v>
      </c>
      <c r="D5" s="21">
        <f t="shared" ref="D5:D12" si="1">F5+H5+J5+L5</f>
        <v>1216</v>
      </c>
      <c r="E5" s="20">
        <v>5</v>
      </c>
      <c r="F5" s="21">
        <f t="shared" ref="F5:F12" si="2">E5*3/0.3</f>
        <v>50</v>
      </c>
      <c r="G5" s="20">
        <v>117</v>
      </c>
      <c r="H5" s="21">
        <f t="shared" ref="H5:H12" si="3">G5*1.6/0.3</f>
        <v>624</v>
      </c>
      <c r="I5" s="20">
        <v>162</v>
      </c>
      <c r="J5" s="21">
        <f t="shared" ref="J5:J12" si="4">I5*1/0.3</f>
        <v>540</v>
      </c>
      <c r="K5" s="20">
        <v>3</v>
      </c>
      <c r="L5" s="21">
        <f t="shared" ref="L5:L12" si="5">K5*0.2/0.3</f>
        <v>2</v>
      </c>
      <c r="M5" s="20">
        <v>1414</v>
      </c>
      <c r="O5" s="26">
        <f t="shared" ref="O5:O12" si="6">D5*0.3</f>
        <v>364.8</v>
      </c>
      <c r="P5" s="26">
        <v>364.8</v>
      </c>
      <c r="Q5" s="26">
        <f t="shared" ref="Q5:Q12" si="7">D5*0.4</f>
        <v>486.4</v>
      </c>
      <c r="R5" s="26">
        <f t="shared" ref="R5:R12" si="8">SUM(O5:Q5)</f>
        <v>1216</v>
      </c>
    </row>
    <row r="6" ht="33" customHeight="1" spans="1:18">
      <c r="A6" s="19">
        <v>3</v>
      </c>
      <c r="B6" s="19" t="s">
        <v>13</v>
      </c>
      <c r="C6" s="20">
        <f t="shared" si="0"/>
        <v>120</v>
      </c>
      <c r="D6" s="21">
        <f t="shared" si="1"/>
        <v>302.666666666667</v>
      </c>
      <c r="E6" s="20">
        <v>0</v>
      </c>
      <c r="F6" s="21">
        <f t="shared" si="2"/>
        <v>0</v>
      </c>
      <c r="G6" s="20">
        <v>14</v>
      </c>
      <c r="H6" s="21">
        <f t="shared" si="3"/>
        <v>74.6666666666667</v>
      </c>
      <c r="I6" s="20">
        <v>59</v>
      </c>
      <c r="J6" s="21">
        <f t="shared" si="4"/>
        <v>196.666666666667</v>
      </c>
      <c r="K6" s="20">
        <v>47</v>
      </c>
      <c r="L6" s="21">
        <f t="shared" si="5"/>
        <v>31.3333333333333</v>
      </c>
      <c r="M6" s="20">
        <v>519</v>
      </c>
      <c r="O6" s="26">
        <f t="shared" si="6"/>
        <v>90.8000000000001</v>
      </c>
      <c r="P6" s="26">
        <v>90.8000000000001</v>
      </c>
      <c r="Q6" s="26">
        <f t="shared" si="7"/>
        <v>121.066666666667</v>
      </c>
      <c r="R6" s="26">
        <f t="shared" si="8"/>
        <v>302.666666666667</v>
      </c>
    </row>
    <row r="7" ht="33" customHeight="1" spans="1:18">
      <c r="A7" s="19">
        <v>4</v>
      </c>
      <c r="B7" s="19" t="s">
        <v>14</v>
      </c>
      <c r="C7" s="20">
        <f t="shared" si="0"/>
        <v>1306</v>
      </c>
      <c r="D7" s="21">
        <f t="shared" si="1"/>
        <v>3962</v>
      </c>
      <c r="E7" s="20">
        <v>1</v>
      </c>
      <c r="F7" s="21">
        <f t="shared" si="2"/>
        <v>10</v>
      </c>
      <c r="G7" s="20">
        <v>201</v>
      </c>
      <c r="H7" s="21">
        <f t="shared" si="3"/>
        <v>1072</v>
      </c>
      <c r="I7" s="20">
        <v>804</v>
      </c>
      <c r="J7" s="21">
        <f t="shared" si="4"/>
        <v>2680</v>
      </c>
      <c r="K7" s="20">
        <v>300</v>
      </c>
      <c r="L7" s="21">
        <f t="shared" si="5"/>
        <v>200</v>
      </c>
      <c r="M7" s="20">
        <v>6595</v>
      </c>
      <c r="O7" s="26">
        <f t="shared" si="6"/>
        <v>1188.6</v>
      </c>
      <c r="P7" s="26">
        <v>1188.6</v>
      </c>
      <c r="Q7" s="26">
        <f t="shared" si="7"/>
        <v>1584.8</v>
      </c>
      <c r="R7" s="26">
        <f t="shared" si="8"/>
        <v>3962</v>
      </c>
    </row>
    <row r="8" ht="33" customHeight="1" spans="1:18">
      <c r="A8" s="19">
        <v>5</v>
      </c>
      <c r="B8" s="19" t="s">
        <v>15</v>
      </c>
      <c r="C8" s="20">
        <f t="shared" si="0"/>
        <v>419</v>
      </c>
      <c r="D8" s="21">
        <f t="shared" si="1"/>
        <v>1291.33333333333</v>
      </c>
      <c r="E8" s="20">
        <v>0</v>
      </c>
      <c r="F8" s="21">
        <f t="shared" si="2"/>
        <v>0</v>
      </c>
      <c r="G8" s="20">
        <v>30</v>
      </c>
      <c r="H8" s="21">
        <f t="shared" si="3"/>
        <v>160</v>
      </c>
      <c r="I8" s="20">
        <v>327</v>
      </c>
      <c r="J8" s="21">
        <f t="shared" si="4"/>
        <v>1090</v>
      </c>
      <c r="K8" s="20">
        <v>62</v>
      </c>
      <c r="L8" s="21">
        <f t="shared" si="5"/>
        <v>41.3333333333333</v>
      </c>
      <c r="M8" s="20">
        <v>1881</v>
      </c>
      <c r="O8" s="26">
        <f t="shared" si="6"/>
        <v>387.399999999999</v>
      </c>
      <c r="P8" s="26">
        <v>387.399999999999</v>
      </c>
      <c r="Q8" s="26">
        <f t="shared" si="7"/>
        <v>516.533333333332</v>
      </c>
      <c r="R8" s="26">
        <f t="shared" si="8"/>
        <v>1291.33333333333</v>
      </c>
    </row>
    <row r="9" ht="33" customHeight="1" spans="1:18">
      <c r="A9" s="19">
        <v>6</v>
      </c>
      <c r="B9" s="19" t="s">
        <v>16</v>
      </c>
      <c r="C9" s="20">
        <f t="shared" si="0"/>
        <v>288</v>
      </c>
      <c r="D9" s="21">
        <f t="shared" si="1"/>
        <v>760.666666666667</v>
      </c>
      <c r="E9" s="20">
        <v>0</v>
      </c>
      <c r="F9" s="21">
        <f t="shared" si="2"/>
        <v>0</v>
      </c>
      <c r="G9" s="20">
        <v>15</v>
      </c>
      <c r="H9" s="21">
        <f t="shared" si="3"/>
        <v>80</v>
      </c>
      <c r="I9" s="20">
        <v>187</v>
      </c>
      <c r="J9" s="21">
        <f t="shared" si="4"/>
        <v>623.333333333333</v>
      </c>
      <c r="K9" s="20">
        <v>86</v>
      </c>
      <c r="L9" s="21">
        <f t="shared" si="5"/>
        <v>57.3333333333333</v>
      </c>
      <c r="M9" s="20">
        <v>1401</v>
      </c>
      <c r="O9" s="26">
        <f t="shared" si="6"/>
        <v>228.2</v>
      </c>
      <c r="P9" s="26">
        <v>228.2</v>
      </c>
      <c r="Q9" s="26">
        <f t="shared" si="7"/>
        <v>304.266666666667</v>
      </c>
      <c r="R9" s="26">
        <f t="shared" si="8"/>
        <v>760.666666666667</v>
      </c>
    </row>
    <row r="10" ht="33" customHeight="1" spans="1:18">
      <c r="A10" s="19">
        <v>7</v>
      </c>
      <c r="B10" s="22" t="s">
        <v>17</v>
      </c>
      <c r="C10" s="20">
        <f t="shared" si="0"/>
        <v>119</v>
      </c>
      <c r="D10" s="21">
        <f t="shared" si="1"/>
        <v>295.333333333333</v>
      </c>
      <c r="E10" s="20">
        <v>0</v>
      </c>
      <c r="F10" s="21">
        <f t="shared" si="2"/>
        <v>0</v>
      </c>
      <c r="G10" s="20">
        <v>12</v>
      </c>
      <c r="H10" s="21">
        <f t="shared" si="3"/>
        <v>64</v>
      </c>
      <c r="I10" s="20">
        <v>60</v>
      </c>
      <c r="J10" s="21">
        <f t="shared" si="4"/>
        <v>200</v>
      </c>
      <c r="K10" s="20">
        <v>47</v>
      </c>
      <c r="L10" s="21">
        <f t="shared" si="5"/>
        <v>31.3333333333333</v>
      </c>
      <c r="M10" s="20">
        <v>627</v>
      </c>
      <c r="O10" s="26">
        <f t="shared" si="6"/>
        <v>88.5999999999999</v>
      </c>
      <c r="P10" s="26">
        <v>88.5999999999999</v>
      </c>
      <c r="Q10" s="26">
        <f t="shared" si="7"/>
        <v>118.133333333333</v>
      </c>
      <c r="R10" s="26">
        <f t="shared" si="8"/>
        <v>295.333333333333</v>
      </c>
    </row>
    <row r="11" ht="33" customHeight="1" spans="1:18">
      <c r="A11" s="19">
        <v>8</v>
      </c>
      <c r="B11" s="22" t="s">
        <v>18</v>
      </c>
      <c r="C11" s="20">
        <f t="shared" si="0"/>
        <v>937</v>
      </c>
      <c r="D11" s="21">
        <f t="shared" si="1"/>
        <v>3299.33333333333</v>
      </c>
      <c r="E11" s="20">
        <v>0</v>
      </c>
      <c r="F11" s="21">
        <f t="shared" si="2"/>
        <v>0</v>
      </c>
      <c r="G11" s="20">
        <v>88</v>
      </c>
      <c r="H11" s="21">
        <f t="shared" si="3"/>
        <v>469.333333333333</v>
      </c>
      <c r="I11" s="20">
        <v>849</v>
      </c>
      <c r="J11" s="21">
        <f t="shared" si="4"/>
        <v>2830</v>
      </c>
      <c r="K11" s="20">
        <v>0</v>
      </c>
      <c r="L11" s="21">
        <f t="shared" si="5"/>
        <v>0</v>
      </c>
      <c r="M11" s="20">
        <v>4008</v>
      </c>
      <c r="O11" s="26">
        <f t="shared" si="6"/>
        <v>989.799999999999</v>
      </c>
      <c r="P11" s="26">
        <v>989.799999999999</v>
      </c>
      <c r="Q11" s="26">
        <f t="shared" si="7"/>
        <v>1319.73333333333</v>
      </c>
      <c r="R11" s="26">
        <f t="shared" si="8"/>
        <v>3299.33333333333</v>
      </c>
    </row>
    <row r="12" ht="33" customHeight="1" spans="1:18">
      <c r="A12" s="19">
        <v>9</v>
      </c>
      <c r="B12" s="19" t="s">
        <v>19</v>
      </c>
      <c r="C12" s="20">
        <f t="shared" si="0"/>
        <v>795</v>
      </c>
      <c r="D12" s="21">
        <f t="shared" si="1"/>
        <v>1404.66666666667</v>
      </c>
      <c r="E12" s="20">
        <v>0</v>
      </c>
      <c r="F12" s="21">
        <f t="shared" si="2"/>
        <v>0</v>
      </c>
      <c r="G12" s="20">
        <v>48</v>
      </c>
      <c r="H12" s="21">
        <f t="shared" si="3"/>
        <v>256</v>
      </c>
      <c r="I12" s="20">
        <v>244</v>
      </c>
      <c r="J12" s="21">
        <f t="shared" si="4"/>
        <v>813.333333333333</v>
      </c>
      <c r="K12" s="20">
        <v>503</v>
      </c>
      <c r="L12" s="21">
        <f t="shared" si="5"/>
        <v>335.333333333333</v>
      </c>
      <c r="M12" s="20">
        <v>4088</v>
      </c>
      <c r="O12" s="26">
        <f t="shared" si="6"/>
        <v>421.400000000001</v>
      </c>
      <c r="P12" s="26">
        <v>421.400000000001</v>
      </c>
      <c r="Q12" s="26">
        <f t="shared" si="7"/>
        <v>561.866666666668</v>
      </c>
      <c r="R12" s="26">
        <f t="shared" si="8"/>
        <v>1404.66666666667</v>
      </c>
    </row>
    <row r="13" ht="45" customHeight="1" spans="1:13">
      <c r="A13" s="23" t="s">
        <v>38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</row>
    <row r="14" ht="29" customHeight="1"/>
    <row r="15" ht="29" customHeight="1"/>
    <row r="16" ht="29" customHeight="1"/>
  </sheetData>
  <mergeCells count="3">
    <mergeCell ref="A1:M1"/>
    <mergeCell ref="A2:M2"/>
    <mergeCell ref="A13:M13"/>
  </mergeCells>
  <pageMargins left="0.865972222222222" right="0.314583333333333" top="0.786805555555556" bottom="0.786805555555556" header="0.5" footer="0.5"/>
  <pageSetup paperSize="9" orientation="landscape" horizontalDpi="600"/>
  <headerFooter/>
  <ignoredErrors>
    <ignoredError sqref="L4:L12 J4 H4 F4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selection activeCell="A1" sqref="A1:F1"/>
    </sheetView>
  </sheetViews>
  <sheetFormatPr defaultColWidth="9.14166666666667" defaultRowHeight="14.25" outlineLevelCol="7"/>
  <cols>
    <col min="1" max="1" width="7.125" customWidth="1"/>
    <col min="2" max="2" width="21.375" customWidth="1"/>
    <col min="3" max="3" width="19.75" customWidth="1"/>
    <col min="4" max="5" width="22.375" customWidth="1"/>
    <col min="6" max="6" width="25.25" customWidth="1"/>
    <col min="7" max="7" width="19.425" customWidth="1"/>
  </cols>
  <sheetData>
    <row r="1" ht="29.25" spans="1:6">
      <c r="A1" s="1" t="s">
        <v>39</v>
      </c>
      <c r="B1" s="1"/>
      <c r="C1" s="1"/>
      <c r="D1" s="1"/>
      <c r="E1" s="1"/>
      <c r="F1" s="1"/>
    </row>
    <row r="2" ht="20.25" spans="1:6">
      <c r="A2" s="2"/>
      <c r="B2" s="2"/>
      <c r="C2" s="2"/>
      <c r="D2" s="2"/>
      <c r="E2" s="2"/>
      <c r="F2" s="2"/>
    </row>
    <row r="3" ht="20.25" spans="1:6">
      <c r="A3" s="3" t="s">
        <v>1</v>
      </c>
      <c r="B3" s="3" t="s">
        <v>2</v>
      </c>
      <c r="C3" s="3" t="s">
        <v>6</v>
      </c>
      <c r="D3" s="4" t="s">
        <v>7</v>
      </c>
      <c r="E3" s="12"/>
      <c r="F3" s="3" t="s">
        <v>8</v>
      </c>
    </row>
    <row r="4" ht="30" customHeight="1" spans="1:6">
      <c r="A4" s="3"/>
      <c r="B4" s="3" t="s">
        <v>2</v>
      </c>
      <c r="C4" s="3" t="s">
        <v>6</v>
      </c>
      <c r="D4" s="5" t="s">
        <v>9</v>
      </c>
      <c r="E4" s="13" t="s">
        <v>10</v>
      </c>
      <c r="F4" s="3"/>
    </row>
    <row r="5" ht="30" customHeight="1" spans="1:6">
      <c r="A5" s="6" t="s">
        <v>11</v>
      </c>
      <c r="B5" s="7"/>
      <c r="C5" s="8">
        <f>SUM(C6:C13)</f>
        <v>4271</v>
      </c>
      <c r="D5" s="8"/>
      <c r="E5" s="8"/>
      <c r="F5" s="14">
        <f>SUM(F6:F13)</f>
        <v>474100</v>
      </c>
    </row>
    <row r="6" ht="30" customHeight="1" spans="1:6">
      <c r="A6" s="8">
        <v>1</v>
      </c>
      <c r="B6" s="8" t="s">
        <v>12</v>
      </c>
      <c r="C6" s="8">
        <v>287</v>
      </c>
      <c r="D6" s="8">
        <v>100</v>
      </c>
      <c r="E6" s="8">
        <v>11</v>
      </c>
      <c r="F6" s="14">
        <v>31876</v>
      </c>
    </row>
    <row r="7" ht="30" customHeight="1" spans="1:6">
      <c r="A7" s="8">
        <v>2</v>
      </c>
      <c r="B7" s="8" t="s">
        <v>13</v>
      </c>
      <c r="C7" s="8">
        <v>120</v>
      </c>
      <c r="D7" s="8">
        <v>100</v>
      </c>
      <c r="E7" s="8">
        <v>11</v>
      </c>
      <c r="F7" s="14">
        <f t="shared" ref="F7:F13" si="0">SUM(C7*D7+C7*E7)</f>
        <v>13320</v>
      </c>
    </row>
    <row r="8" ht="30" customHeight="1" spans="1:6">
      <c r="A8" s="8">
        <v>3</v>
      </c>
      <c r="B8" s="8" t="s">
        <v>14</v>
      </c>
      <c r="C8" s="8">
        <v>1306</v>
      </c>
      <c r="D8" s="8">
        <v>100</v>
      </c>
      <c r="E8" s="8">
        <v>11</v>
      </c>
      <c r="F8" s="14">
        <f t="shared" si="0"/>
        <v>144966</v>
      </c>
    </row>
    <row r="9" ht="30" customHeight="1" spans="1:6">
      <c r="A9" s="8">
        <v>4</v>
      </c>
      <c r="B9" s="8" t="s">
        <v>15</v>
      </c>
      <c r="C9" s="8">
        <v>419</v>
      </c>
      <c r="D9" s="8">
        <v>100</v>
      </c>
      <c r="E9" s="8">
        <v>11</v>
      </c>
      <c r="F9" s="14">
        <f t="shared" si="0"/>
        <v>46509</v>
      </c>
    </row>
    <row r="10" ht="30" customHeight="1" spans="1:6">
      <c r="A10" s="8">
        <v>5</v>
      </c>
      <c r="B10" s="8" t="s">
        <v>16</v>
      </c>
      <c r="C10" s="8">
        <v>288</v>
      </c>
      <c r="D10" s="8">
        <v>100</v>
      </c>
      <c r="E10" s="8">
        <v>11</v>
      </c>
      <c r="F10" s="14">
        <f t="shared" si="0"/>
        <v>31968</v>
      </c>
    </row>
    <row r="11" ht="36" customHeight="1" spans="1:6">
      <c r="A11" s="8">
        <v>6</v>
      </c>
      <c r="B11" s="9" t="s">
        <v>17</v>
      </c>
      <c r="C11" s="8">
        <v>119</v>
      </c>
      <c r="D11" s="8">
        <v>100</v>
      </c>
      <c r="E11" s="8">
        <v>11</v>
      </c>
      <c r="F11" s="14">
        <f t="shared" si="0"/>
        <v>13209</v>
      </c>
    </row>
    <row r="12" ht="36" customHeight="1" spans="1:6">
      <c r="A12" s="8">
        <v>7</v>
      </c>
      <c r="B12" s="9" t="s">
        <v>18</v>
      </c>
      <c r="C12" s="8">
        <v>937</v>
      </c>
      <c r="D12" s="8">
        <v>100</v>
      </c>
      <c r="E12" s="8">
        <v>11</v>
      </c>
      <c r="F12" s="14">
        <f t="shared" si="0"/>
        <v>104007</v>
      </c>
    </row>
    <row r="13" ht="30" customHeight="1" spans="1:8">
      <c r="A13" s="8">
        <v>8</v>
      </c>
      <c r="B13" s="8" t="s">
        <v>19</v>
      </c>
      <c r="C13" s="8">
        <v>795</v>
      </c>
      <c r="D13" s="8">
        <v>100</v>
      </c>
      <c r="E13" s="8">
        <v>11</v>
      </c>
      <c r="F13" s="14">
        <f t="shared" si="0"/>
        <v>88245</v>
      </c>
      <c r="H13" s="15"/>
    </row>
    <row r="14" ht="82" customHeight="1" spans="1:6">
      <c r="A14" s="10" t="s">
        <v>40</v>
      </c>
      <c r="B14" s="10"/>
      <c r="C14" s="11" t="s">
        <v>41</v>
      </c>
      <c r="D14" s="11"/>
      <c r="E14" s="11"/>
      <c r="F14" s="11"/>
    </row>
    <row r="15" ht="30" customHeight="1"/>
    <row r="16" ht="30" customHeight="1"/>
    <row r="17" ht="30" customHeight="1"/>
    <row r="18" ht="30" customHeight="1"/>
    <row r="19" ht="30" customHeight="1"/>
    <row r="20" ht="30" customHeight="1"/>
  </sheetData>
  <mergeCells count="10">
    <mergeCell ref="A1:F1"/>
    <mergeCell ref="A2:F2"/>
    <mergeCell ref="D3:E3"/>
    <mergeCell ref="A5:B5"/>
    <mergeCell ref="A14:B14"/>
    <mergeCell ref="C14:F14"/>
    <mergeCell ref="A3:A4"/>
    <mergeCell ref="B3:B4"/>
    <mergeCell ref="C3:C4"/>
    <mergeCell ref="F3:F4"/>
  </mergeCells>
  <pageMargins left="0.708333333333333" right="0.472222222222222" top="0.786805555555556" bottom="0.78680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Sheet2 (2)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2024-05-03T01:28:00Z</dcterms:created>
  <dcterms:modified xsi:type="dcterms:W3CDTF">2024-12-20T09:51:56Z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2052-11.8.2.11806</vt:lpwstr>
  </property>
  <property fmtid="{D5CDD505-2E9C-101B-9397-08002B2CF9AE}" pid="3" name="ICV">
    <vt:lpwstr>0E7830ECC72156DAA1E863673879488D</vt:lpwstr>
  </property>
</Properties>
</file>