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120"/>
  </bookViews>
  <sheets>
    <sheet name="Sheet2" sheetId="2" r:id="rId1"/>
  </sheets>
  <externalReferences>
    <externalReference r:id="rId3"/>
  </externalReferences>
  <definedNames>
    <definedName name="_xlnm._FilterDatabase" localSheetId="0" hidden="1">Sheet2!$A$5:$XCG$184</definedName>
    <definedName name="_xlnm.Print_Area" localSheetId="0">Sheet2!$A$1:$Q$182</definedName>
    <definedName name="_xlnm.Print_Titles" localSheetId="0">Sheet2!$1:$5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<sst xmlns="http://schemas.openxmlformats.org/spreadsheetml/2006/main" count="1049" uniqueCount="59">
  <si>
    <t>附件2</t>
  </si>
  <si>
    <t>清远市新建商品住房销售价格备案表</t>
  </si>
  <si>
    <t>房地产开发企业名称或中介服务机构名称：清远保泓置业有限公司</t>
  </si>
  <si>
    <t>项目(楼盘)名称：</t>
  </si>
  <si>
    <t>清远保利奥体大都汇</t>
  </si>
  <si>
    <t>序号</t>
  </si>
  <si>
    <t>幢（栋）号</t>
  </si>
  <si>
    <t>单元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</si>
  <si>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</si>
  <si>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</si>
  <si>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</si>
  <si>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</si>
  <si>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</si>
  <si>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</si>
  <si>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</si>
  <si>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</si>
  <si>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</si>
  <si>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</si>
  <si>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</si>
  <si>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</si>
  <si>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</si>
  <si>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一期9栋</t>
  </si>
  <si>
    <t>1梯</t>
  </si>
  <si>
    <t>23F</t>
  </si>
  <si>
    <t>3房2厅2卫</t>
  </si>
  <si>
    <t>未售</t>
  </si>
  <si>
    <t>带精装修1500元/方，以建筑面积计算</t>
  </si>
  <si>
    <t>22F</t>
  </si>
  <si>
    <t>21F</t>
  </si>
  <si>
    <t>20F</t>
  </si>
  <si>
    <t>19F</t>
  </si>
  <si>
    <t>17F</t>
  </si>
  <si>
    <t>16F</t>
  </si>
  <si>
    <t>15F</t>
  </si>
  <si>
    <t>11F</t>
  </si>
  <si>
    <t>8F</t>
  </si>
  <si>
    <t>24F</t>
  </si>
  <si>
    <t>18F</t>
  </si>
  <si>
    <t>14F</t>
  </si>
  <si>
    <t>13F</t>
  </si>
  <si>
    <t>12F</t>
  </si>
  <si>
    <t>10F</t>
  </si>
  <si>
    <t>9F</t>
  </si>
  <si>
    <t>6F</t>
  </si>
  <si>
    <t>5F</t>
  </si>
  <si>
    <t>4F</t>
  </si>
  <si>
    <t>3F</t>
  </si>
  <si>
    <t>2F</t>
  </si>
  <si>
    <t>3房2厅1卫</t>
  </si>
  <si>
    <t>2梯</t>
  </si>
  <si>
    <t>7F</t>
  </si>
  <si>
    <t>本楼栋总面积/均价</t>
  </si>
  <si>
    <t>本栋销售住宅共170套，销售住宅总建筑面积17324㎡，套内面积13896㎡，分摊面积：3428㎡，销售均价：6972.33元/㎡（建筑面积）、8692.17/㎡（套内建筑面积）。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</si>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</sst>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0.00_ "/>
    <numFmt numFmtId="178" formatCode="0.00_);[Red]\(0.00\)"/>
    <numFmt numFmtId="179" formatCode="0_ "/>
    <numFmt numFmtId="180" formatCode="0_);[Red]\(0\)"/>
  </numFmts>
  <fonts count="34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1"/>
      <name val="DengXian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DengXian"/>
      <charset val="134"/>
      <scheme val="minor"/>
    </font>
    <font>
      <sz val="12"/>
      <name val="DengXian"/>
      <charset val="134"/>
      <scheme val="minor"/>
    </font>
    <font>
      <sz val="12"/>
      <color indexed="8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000000"/>
      <name val="DengXian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6" fontId="32" fillId="0" borderId="0"/>
    <xf numFmtId="0" fontId="0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80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/>
    </xf>
    <xf numFmtId="178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  <cellStyle name="常规 6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../customXml/item1.xml" Type="http://schemas.openxmlformats.org/officeDocument/2006/relationships/customXml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haredStrings.xml" Type="http://schemas.openxmlformats.org/officeDocument/2006/relationships/sharedStrings"/><Relationship Id="rId6" Target="styles.xml" Type="http://schemas.openxmlformats.org/officeDocument/2006/relationships/styles"/></Relationships>
</file>

<file path=xl/externalLinks/_rels/externalLink1.xml.rels><?xml version="1.0" encoding="UTF-8" standalone="yes"?><Relationships xmlns="http://schemas.openxmlformats.org/package/2006/relationships"><Relationship Id="rId1" Target="/&#24494;&#20449;&#25991;&#20214;/WeChat%20Files/lina9190/FileStorage/File/2025-02/&#20445;&#21033;&#22885;&#20307;&#22823;&#37117;&#27719;&#19968;&#26399;9&#26635;-8&#26635;&#20313;&#36135;&#35843;&#20215;&#34920;2025021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期"/>
      <sheetName val="销控"/>
    </sheetNames>
    <sheetDataSet>
      <sheetData sheetId="0">
        <row r="2">
          <cell r="D2" t="str">
            <v>系统房间号</v>
          </cell>
          <cell r="E2" t="str">
            <v>房间号</v>
          </cell>
          <cell r="F2" t="str">
            <v>建筑面积
（㎡）</v>
          </cell>
          <cell r="G2" t="str">
            <v>套内面积
（㎡）</v>
          </cell>
          <cell r="H2" t="str">
            <v>原面价单价
（元/㎡）</v>
          </cell>
          <cell r="I2" t="str">
            <v>原面价总价
（元）</v>
          </cell>
          <cell r="J2" t="str">
            <v>原底价总价
（元）</v>
          </cell>
          <cell r="K2" t="str">
            <v>原底价单价
（元/㎡）</v>
          </cell>
          <cell r="L2" t="str">
            <v>现底价总价
（元）</v>
          </cell>
          <cell r="M2" t="str">
            <v>现底价单价
（元/㎡）</v>
          </cell>
          <cell r="N2" t="str">
            <v>现面价总价
（元）</v>
          </cell>
        </row>
        <row r="3">
          <cell r="D3" t="str">
            <v>一期9栋1梯2301</v>
          </cell>
          <cell r="E3">
            <v>2301</v>
          </cell>
          <cell r="F3">
            <v>95.13</v>
          </cell>
          <cell r="G3">
            <v>76.31</v>
          </cell>
          <cell r="H3">
            <v>6838</v>
          </cell>
          <cell r="I3">
            <v>650499</v>
          </cell>
          <cell r="J3">
            <v>576298</v>
          </cell>
          <cell r="K3">
            <v>6058</v>
          </cell>
          <cell r="L3">
            <v>625284</v>
          </cell>
          <cell r="M3">
            <v>6573</v>
          </cell>
          <cell r="N3">
            <v>705792</v>
          </cell>
        </row>
        <row r="4">
          <cell r="D4" t="str">
            <v>一期9栋1梯2201</v>
          </cell>
          <cell r="E4">
            <v>2201</v>
          </cell>
          <cell r="F4">
            <v>95.13</v>
          </cell>
          <cell r="G4">
            <v>76.31</v>
          </cell>
          <cell r="H4">
            <v>6838</v>
          </cell>
          <cell r="I4">
            <v>650499</v>
          </cell>
          <cell r="J4">
            <v>576298</v>
          </cell>
          <cell r="K4">
            <v>6058</v>
          </cell>
          <cell r="L4">
            <v>625284</v>
          </cell>
          <cell r="M4">
            <v>6573</v>
          </cell>
          <cell r="N4">
            <v>705792</v>
          </cell>
        </row>
        <row r="5">
          <cell r="D5" t="str">
            <v>一期9栋1梯2101</v>
          </cell>
          <cell r="E5">
            <v>2101</v>
          </cell>
          <cell r="F5">
            <v>95.13</v>
          </cell>
          <cell r="G5">
            <v>76.31</v>
          </cell>
          <cell r="H5">
            <v>6838</v>
          </cell>
          <cell r="I5">
            <v>650499</v>
          </cell>
          <cell r="J5">
            <v>576298</v>
          </cell>
          <cell r="K5">
            <v>6058</v>
          </cell>
          <cell r="L5">
            <v>625284</v>
          </cell>
          <cell r="M5">
            <v>6573</v>
          </cell>
          <cell r="N5">
            <v>705792</v>
          </cell>
        </row>
        <row r="6">
          <cell r="D6" t="str">
            <v>一期9栋1梯2001</v>
          </cell>
          <cell r="E6">
            <v>2001</v>
          </cell>
          <cell r="F6">
            <v>95.13</v>
          </cell>
          <cell r="G6">
            <v>76.31</v>
          </cell>
          <cell r="H6">
            <v>6838</v>
          </cell>
          <cell r="I6">
            <v>650499</v>
          </cell>
          <cell r="J6">
            <v>576298</v>
          </cell>
          <cell r="K6">
            <v>6058</v>
          </cell>
          <cell r="L6">
            <v>625284</v>
          </cell>
          <cell r="M6">
            <v>6573</v>
          </cell>
          <cell r="N6">
            <v>705792</v>
          </cell>
        </row>
        <row r="7">
          <cell r="D7" t="str">
            <v>一期9栋1梯1701</v>
          </cell>
          <cell r="E7">
            <v>1701</v>
          </cell>
          <cell r="F7">
            <v>95.13</v>
          </cell>
          <cell r="G7">
            <v>76.31</v>
          </cell>
          <cell r="H7">
            <v>7007</v>
          </cell>
          <cell r="I7">
            <v>666606</v>
          </cell>
          <cell r="J7">
            <v>590568</v>
          </cell>
          <cell r="K7">
            <v>6208</v>
          </cell>
          <cell r="L7">
            <v>640767</v>
          </cell>
          <cell r="M7">
            <v>6736</v>
          </cell>
          <cell r="N7">
            <v>723269</v>
          </cell>
        </row>
        <row r="8">
          <cell r="D8" t="str">
            <v>一期9栋1梯1601</v>
          </cell>
          <cell r="E8">
            <v>1601</v>
          </cell>
          <cell r="F8">
            <v>95.13</v>
          </cell>
          <cell r="G8">
            <v>76.31</v>
          </cell>
          <cell r="H8">
            <v>6951</v>
          </cell>
          <cell r="I8">
            <v>661237</v>
          </cell>
          <cell r="J8">
            <v>585811</v>
          </cell>
          <cell r="K8">
            <v>6158</v>
          </cell>
          <cell r="L8">
            <v>635605</v>
          </cell>
          <cell r="M8">
            <v>6682</v>
          </cell>
          <cell r="N8">
            <v>717442</v>
          </cell>
        </row>
        <row r="9">
          <cell r="D9" t="str">
            <v>一期9栋1梯1501</v>
          </cell>
          <cell r="E9">
            <v>1501</v>
          </cell>
          <cell r="F9">
            <v>95.13</v>
          </cell>
          <cell r="G9">
            <v>76.31</v>
          </cell>
          <cell r="H9">
            <v>6951</v>
          </cell>
          <cell r="I9">
            <v>661237</v>
          </cell>
          <cell r="J9">
            <v>585811</v>
          </cell>
          <cell r="K9">
            <v>6158</v>
          </cell>
          <cell r="L9">
            <v>635605</v>
          </cell>
          <cell r="M9">
            <v>6682</v>
          </cell>
          <cell r="N9">
            <v>717442</v>
          </cell>
        </row>
        <row r="10">
          <cell r="D10" t="str">
            <v>一期9栋1梯801</v>
          </cell>
          <cell r="E10">
            <v>801</v>
          </cell>
          <cell r="F10">
            <v>95.13</v>
          </cell>
          <cell r="G10">
            <v>76.31</v>
          </cell>
          <cell r="H10">
            <v>6838</v>
          </cell>
          <cell r="I10">
            <v>650499</v>
          </cell>
          <cell r="J10">
            <v>576299</v>
          </cell>
          <cell r="K10">
            <v>6058</v>
          </cell>
          <cell r="L10">
            <v>625285</v>
          </cell>
          <cell r="M10">
            <v>6573</v>
          </cell>
          <cell r="N10">
            <v>705793</v>
          </cell>
        </row>
        <row r="11">
          <cell r="D11" t="str">
            <v>一期9栋1梯2302</v>
          </cell>
          <cell r="E11">
            <v>2302</v>
          </cell>
          <cell r="F11">
            <v>95.13</v>
          </cell>
          <cell r="G11">
            <v>76.31</v>
          </cell>
          <cell r="H11">
            <v>6725</v>
          </cell>
          <cell r="I11">
            <v>639761</v>
          </cell>
          <cell r="J11">
            <v>566785</v>
          </cell>
          <cell r="K11">
            <v>5958</v>
          </cell>
          <cell r="L11">
            <v>614962</v>
          </cell>
          <cell r="M11">
            <v>6465</v>
          </cell>
          <cell r="N11">
            <v>694141</v>
          </cell>
        </row>
        <row r="12">
          <cell r="D12" t="str">
            <v>一期9栋1梯2202</v>
          </cell>
          <cell r="E12">
            <v>2202</v>
          </cell>
          <cell r="F12">
            <v>95.13</v>
          </cell>
          <cell r="G12">
            <v>76.31</v>
          </cell>
          <cell r="H12">
            <v>6725</v>
          </cell>
          <cell r="I12">
            <v>639761</v>
          </cell>
          <cell r="J12">
            <v>566785</v>
          </cell>
          <cell r="K12">
            <v>5958</v>
          </cell>
          <cell r="L12">
            <v>614962</v>
          </cell>
          <cell r="M12">
            <v>6465</v>
          </cell>
          <cell r="N12">
            <v>694141</v>
          </cell>
        </row>
        <row r="13">
          <cell r="D13" t="str">
            <v>一期9栋1梯2102</v>
          </cell>
          <cell r="E13">
            <v>2102</v>
          </cell>
          <cell r="F13">
            <v>95.13</v>
          </cell>
          <cell r="G13">
            <v>76.31</v>
          </cell>
          <cell r="H13">
            <v>6725</v>
          </cell>
          <cell r="I13">
            <v>639761</v>
          </cell>
          <cell r="J13">
            <v>566785</v>
          </cell>
          <cell r="K13">
            <v>5958</v>
          </cell>
          <cell r="L13">
            <v>614962</v>
          </cell>
          <cell r="M13">
            <v>6465</v>
          </cell>
          <cell r="N13">
            <v>694141</v>
          </cell>
        </row>
        <row r="14">
          <cell r="D14" t="str">
            <v>一期9栋1梯1902</v>
          </cell>
          <cell r="E14">
            <v>1902</v>
          </cell>
          <cell r="F14">
            <v>95.13</v>
          </cell>
          <cell r="G14">
            <v>76.31</v>
          </cell>
          <cell r="H14">
            <v>6782</v>
          </cell>
          <cell r="I14">
            <v>645131</v>
          </cell>
          <cell r="J14">
            <v>571542</v>
          </cell>
          <cell r="K14">
            <v>6008</v>
          </cell>
          <cell r="L14">
            <v>620124</v>
          </cell>
          <cell r="M14">
            <v>6519</v>
          </cell>
          <cell r="N14">
            <v>699968</v>
          </cell>
        </row>
        <row r="15">
          <cell r="D15" t="str">
            <v>一期9栋1梯1702</v>
          </cell>
          <cell r="E15">
            <v>1702</v>
          </cell>
          <cell r="F15">
            <v>95.13</v>
          </cell>
          <cell r="G15">
            <v>76.31</v>
          </cell>
          <cell r="H15">
            <v>6894</v>
          </cell>
          <cell r="I15">
            <v>655869</v>
          </cell>
          <cell r="J15">
            <v>581055</v>
          </cell>
          <cell r="K15">
            <v>6108</v>
          </cell>
          <cell r="L15">
            <v>630445</v>
          </cell>
          <cell r="M15">
            <v>6628</v>
          </cell>
          <cell r="N15">
            <v>711618</v>
          </cell>
        </row>
        <row r="16">
          <cell r="D16" t="str">
            <v>一期9栋1梯1502</v>
          </cell>
          <cell r="E16">
            <v>1502</v>
          </cell>
          <cell r="F16">
            <v>95.13</v>
          </cell>
          <cell r="G16">
            <v>76.31</v>
          </cell>
          <cell r="H16">
            <v>6838</v>
          </cell>
          <cell r="I16">
            <v>650499</v>
          </cell>
          <cell r="J16">
            <v>576298</v>
          </cell>
          <cell r="K16">
            <v>6058</v>
          </cell>
          <cell r="L16">
            <v>625284</v>
          </cell>
          <cell r="M16">
            <v>6573</v>
          </cell>
          <cell r="N16">
            <v>705792</v>
          </cell>
        </row>
        <row r="17">
          <cell r="D17" t="str">
            <v>一期9栋1梯2403</v>
          </cell>
          <cell r="E17">
            <v>2403</v>
          </cell>
          <cell r="F17">
            <v>114.64</v>
          </cell>
          <cell r="G17">
            <v>91.96</v>
          </cell>
          <cell r="H17">
            <v>6477</v>
          </cell>
          <cell r="I17">
            <v>742499</v>
          </cell>
          <cell r="J17">
            <v>657804</v>
          </cell>
          <cell r="K17">
            <v>5738</v>
          </cell>
          <cell r="L17">
            <v>728847</v>
          </cell>
          <cell r="M17">
            <v>6358</v>
          </cell>
          <cell r="N17">
            <v>822689</v>
          </cell>
        </row>
        <row r="18">
          <cell r="D18" t="str">
            <v>一期9栋1梯2303</v>
          </cell>
          <cell r="E18">
            <v>2303</v>
          </cell>
          <cell r="F18">
            <v>114.64</v>
          </cell>
          <cell r="G18">
            <v>91.96</v>
          </cell>
          <cell r="H18">
            <v>7064</v>
          </cell>
          <cell r="I18">
            <v>809789</v>
          </cell>
          <cell r="J18">
            <v>717418</v>
          </cell>
          <cell r="K18">
            <v>6258</v>
          </cell>
          <cell r="L18">
            <v>759029</v>
          </cell>
          <cell r="M18">
            <v>6621</v>
          </cell>
          <cell r="N18">
            <v>856757</v>
          </cell>
        </row>
        <row r="19">
          <cell r="D19" t="str">
            <v>一期9栋1梯2203</v>
          </cell>
          <cell r="E19">
            <v>2203</v>
          </cell>
          <cell r="F19">
            <v>114.64</v>
          </cell>
          <cell r="G19">
            <v>91.96</v>
          </cell>
          <cell r="H19">
            <v>7064</v>
          </cell>
          <cell r="I19">
            <v>809789</v>
          </cell>
          <cell r="J19">
            <v>717418</v>
          </cell>
          <cell r="K19">
            <v>6258</v>
          </cell>
          <cell r="L19">
            <v>759029</v>
          </cell>
          <cell r="M19">
            <v>6621</v>
          </cell>
          <cell r="N19">
            <v>856757</v>
          </cell>
        </row>
        <row r="20">
          <cell r="D20" t="str">
            <v>一期9栋1梯2003</v>
          </cell>
          <cell r="E20">
            <v>2003</v>
          </cell>
          <cell r="F20">
            <v>114.64</v>
          </cell>
          <cell r="G20">
            <v>91.96</v>
          </cell>
          <cell r="H20">
            <v>7064</v>
          </cell>
          <cell r="I20">
            <v>809789</v>
          </cell>
          <cell r="J20">
            <v>717418</v>
          </cell>
          <cell r="K20">
            <v>6258</v>
          </cell>
          <cell r="L20">
            <v>759029</v>
          </cell>
          <cell r="M20">
            <v>6621</v>
          </cell>
          <cell r="N20">
            <v>856757</v>
          </cell>
        </row>
        <row r="21">
          <cell r="D21" t="str">
            <v>一期9栋1梯1903</v>
          </cell>
          <cell r="E21">
            <v>1903</v>
          </cell>
          <cell r="F21">
            <v>114.64</v>
          </cell>
          <cell r="G21">
            <v>91.96</v>
          </cell>
          <cell r="H21">
            <v>7120</v>
          </cell>
          <cell r="I21">
            <v>816259</v>
          </cell>
          <cell r="J21">
            <v>723150</v>
          </cell>
          <cell r="K21">
            <v>6308</v>
          </cell>
          <cell r="L21">
            <v>765093</v>
          </cell>
          <cell r="M21">
            <v>6674</v>
          </cell>
          <cell r="N21">
            <v>863602</v>
          </cell>
        </row>
        <row r="22">
          <cell r="D22" t="str">
            <v>一期9栋1梯1803</v>
          </cell>
          <cell r="E22">
            <v>1803</v>
          </cell>
          <cell r="F22">
            <v>114.64</v>
          </cell>
          <cell r="G22">
            <v>91.96</v>
          </cell>
          <cell r="H22">
            <v>6759</v>
          </cell>
          <cell r="I22">
            <v>774849</v>
          </cell>
          <cell r="J22">
            <v>686464</v>
          </cell>
          <cell r="K22">
            <v>5988</v>
          </cell>
          <cell r="L22">
            <v>733144</v>
          </cell>
          <cell r="M22">
            <v>6396</v>
          </cell>
          <cell r="N22">
            <v>827540</v>
          </cell>
        </row>
        <row r="23">
          <cell r="D23" t="str">
            <v>一期9栋1梯1703</v>
          </cell>
          <cell r="E23">
            <v>1703</v>
          </cell>
          <cell r="F23">
            <v>114.64</v>
          </cell>
          <cell r="G23">
            <v>91.96</v>
          </cell>
          <cell r="H23">
            <v>7120</v>
          </cell>
          <cell r="I23">
            <v>816259</v>
          </cell>
          <cell r="J23">
            <v>723150</v>
          </cell>
          <cell r="K23">
            <v>6308</v>
          </cell>
          <cell r="L23">
            <v>765093</v>
          </cell>
          <cell r="M23">
            <v>6674</v>
          </cell>
          <cell r="N23">
            <v>863602</v>
          </cell>
        </row>
        <row r="24">
          <cell r="D24" t="str">
            <v>一期9栋1梯1603</v>
          </cell>
          <cell r="E24">
            <v>1603</v>
          </cell>
          <cell r="F24">
            <v>114.64</v>
          </cell>
          <cell r="G24">
            <v>91.96</v>
          </cell>
          <cell r="H24">
            <v>7064</v>
          </cell>
          <cell r="I24">
            <v>809789</v>
          </cell>
          <cell r="J24">
            <v>717418</v>
          </cell>
          <cell r="K24">
            <v>6258</v>
          </cell>
          <cell r="L24">
            <v>759029</v>
          </cell>
          <cell r="M24">
            <v>6621</v>
          </cell>
          <cell r="N24">
            <v>856757</v>
          </cell>
        </row>
        <row r="25">
          <cell r="D25" t="str">
            <v>一期9栋1梯1503</v>
          </cell>
          <cell r="E25">
            <v>1503</v>
          </cell>
          <cell r="F25">
            <v>114.64</v>
          </cell>
          <cell r="G25">
            <v>91.96</v>
          </cell>
          <cell r="H25">
            <v>7064</v>
          </cell>
          <cell r="I25">
            <v>809789</v>
          </cell>
          <cell r="J25">
            <v>717418</v>
          </cell>
          <cell r="K25">
            <v>6258</v>
          </cell>
          <cell r="L25">
            <v>759029</v>
          </cell>
          <cell r="M25">
            <v>6621</v>
          </cell>
          <cell r="N25">
            <v>856757</v>
          </cell>
        </row>
        <row r="26">
          <cell r="D26" t="str">
            <v>一期9栋1梯1403</v>
          </cell>
          <cell r="E26">
            <v>1403</v>
          </cell>
          <cell r="F26">
            <v>114.64</v>
          </cell>
          <cell r="G26">
            <v>91.96</v>
          </cell>
          <cell r="H26">
            <v>6759</v>
          </cell>
          <cell r="I26">
            <v>774849</v>
          </cell>
          <cell r="J26">
            <v>686464</v>
          </cell>
          <cell r="K26">
            <v>5988</v>
          </cell>
          <cell r="L26">
            <v>733144</v>
          </cell>
          <cell r="M26">
            <v>6396</v>
          </cell>
          <cell r="N26">
            <v>827540</v>
          </cell>
        </row>
        <row r="27">
          <cell r="D27" t="str">
            <v>一期9栋1梯1303</v>
          </cell>
          <cell r="E27">
            <v>1303</v>
          </cell>
          <cell r="F27">
            <v>114.64</v>
          </cell>
          <cell r="G27">
            <v>91.96</v>
          </cell>
          <cell r="H27">
            <v>7007</v>
          </cell>
          <cell r="I27">
            <v>803319</v>
          </cell>
          <cell r="J27">
            <v>711686</v>
          </cell>
          <cell r="K27">
            <v>6208</v>
          </cell>
          <cell r="L27">
            <v>752964</v>
          </cell>
          <cell r="M27">
            <v>6569</v>
          </cell>
          <cell r="N27">
            <v>849911</v>
          </cell>
        </row>
        <row r="28">
          <cell r="D28" t="str">
            <v>一期9栋1梯1203</v>
          </cell>
          <cell r="E28">
            <v>1203</v>
          </cell>
          <cell r="F28">
            <v>114.64</v>
          </cell>
          <cell r="G28">
            <v>91.96</v>
          </cell>
          <cell r="H28">
            <v>7007</v>
          </cell>
          <cell r="I28">
            <v>803319</v>
          </cell>
          <cell r="J28">
            <v>711686</v>
          </cell>
          <cell r="K28">
            <v>6208</v>
          </cell>
          <cell r="L28">
            <v>752964</v>
          </cell>
          <cell r="M28">
            <v>6569</v>
          </cell>
          <cell r="N28">
            <v>849911</v>
          </cell>
        </row>
        <row r="29">
          <cell r="D29" t="str">
            <v>一期9栋1梯1103</v>
          </cell>
          <cell r="E29">
            <v>1103</v>
          </cell>
          <cell r="F29">
            <v>114.64</v>
          </cell>
          <cell r="G29">
            <v>91.96</v>
          </cell>
          <cell r="H29">
            <v>7007</v>
          </cell>
          <cell r="I29">
            <v>803319</v>
          </cell>
          <cell r="J29">
            <v>711686</v>
          </cell>
          <cell r="K29">
            <v>6208</v>
          </cell>
          <cell r="L29">
            <v>752964</v>
          </cell>
          <cell r="M29">
            <v>6569</v>
          </cell>
          <cell r="N29">
            <v>849911</v>
          </cell>
        </row>
        <row r="30">
          <cell r="D30" t="str">
            <v>一期9栋1梯1003</v>
          </cell>
          <cell r="E30">
            <v>1003</v>
          </cell>
          <cell r="F30">
            <v>114.64</v>
          </cell>
          <cell r="G30">
            <v>91.96</v>
          </cell>
          <cell r="H30">
            <v>6951</v>
          </cell>
          <cell r="I30">
            <v>796849</v>
          </cell>
          <cell r="J30">
            <v>705954</v>
          </cell>
          <cell r="K30">
            <v>6158</v>
          </cell>
          <cell r="L30">
            <v>746900</v>
          </cell>
          <cell r="M30">
            <v>6516</v>
          </cell>
          <cell r="N30">
            <v>843067</v>
          </cell>
        </row>
        <row r="31">
          <cell r="D31" t="str">
            <v>一期9栋1梯903</v>
          </cell>
          <cell r="E31">
            <v>903</v>
          </cell>
          <cell r="F31">
            <v>114.64</v>
          </cell>
          <cell r="G31">
            <v>91.96</v>
          </cell>
          <cell r="H31">
            <v>6951</v>
          </cell>
          <cell r="I31">
            <v>796849</v>
          </cell>
          <cell r="J31">
            <v>705954</v>
          </cell>
          <cell r="K31">
            <v>6158</v>
          </cell>
          <cell r="L31">
            <v>746900</v>
          </cell>
          <cell r="M31">
            <v>6516</v>
          </cell>
          <cell r="N31">
            <v>843067</v>
          </cell>
        </row>
        <row r="32">
          <cell r="D32" t="str">
            <v>一期9栋1梯803</v>
          </cell>
          <cell r="E32">
            <v>803</v>
          </cell>
          <cell r="F32">
            <v>114.64</v>
          </cell>
          <cell r="G32">
            <v>91.96</v>
          </cell>
          <cell r="H32">
            <v>6951</v>
          </cell>
          <cell r="I32">
            <v>796849</v>
          </cell>
          <cell r="J32">
            <v>705954</v>
          </cell>
          <cell r="K32">
            <v>6158</v>
          </cell>
          <cell r="L32">
            <v>746900</v>
          </cell>
          <cell r="M32">
            <v>6516</v>
          </cell>
          <cell r="N32">
            <v>843067</v>
          </cell>
        </row>
        <row r="33">
          <cell r="D33" t="str">
            <v>一期9栋1梯603</v>
          </cell>
          <cell r="E33">
            <v>603</v>
          </cell>
          <cell r="F33">
            <v>114.64</v>
          </cell>
          <cell r="G33">
            <v>91.96</v>
          </cell>
          <cell r="H33">
            <v>6894</v>
          </cell>
          <cell r="I33">
            <v>790379</v>
          </cell>
          <cell r="J33">
            <v>700222</v>
          </cell>
          <cell r="K33">
            <v>6108</v>
          </cell>
          <cell r="L33">
            <v>740835</v>
          </cell>
          <cell r="M33">
            <v>6463</v>
          </cell>
          <cell r="N33">
            <v>836221</v>
          </cell>
        </row>
        <row r="34">
          <cell r="D34" t="str">
            <v>一期9栋1梯503</v>
          </cell>
          <cell r="E34">
            <v>503</v>
          </cell>
          <cell r="F34">
            <v>114.64</v>
          </cell>
          <cell r="G34">
            <v>91.96</v>
          </cell>
          <cell r="H34">
            <v>6894</v>
          </cell>
          <cell r="I34">
            <v>790379</v>
          </cell>
          <cell r="J34">
            <v>700222</v>
          </cell>
          <cell r="K34">
            <v>6108</v>
          </cell>
          <cell r="L34">
            <v>740835</v>
          </cell>
          <cell r="M34">
            <v>6463</v>
          </cell>
          <cell r="N34">
            <v>836221</v>
          </cell>
        </row>
        <row r="35">
          <cell r="D35" t="str">
            <v>一期9栋1梯403</v>
          </cell>
          <cell r="E35">
            <v>403</v>
          </cell>
          <cell r="F35">
            <v>114.64</v>
          </cell>
          <cell r="G35">
            <v>91.96</v>
          </cell>
          <cell r="H35">
            <v>6703</v>
          </cell>
          <cell r="I35">
            <v>768379</v>
          </cell>
          <cell r="J35">
            <v>680732</v>
          </cell>
          <cell r="K35">
            <v>5938</v>
          </cell>
          <cell r="L35">
            <v>720215</v>
          </cell>
          <cell r="M35">
            <v>6283</v>
          </cell>
          <cell r="N35">
            <v>812946</v>
          </cell>
        </row>
        <row r="36">
          <cell r="D36" t="str">
            <v>一期9栋1梯303</v>
          </cell>
          <cell r="E36">
            <v>303</v>
          </cell>
          <cell r="F36">
            <v>114.64</v>
          </cell>
          <cell r="G36">
            <v>91.96</v>
          </cell>
          <cell r="H36">
            <v>6590</v>
          </cell>
          <cell r="I36">
            <v>755439</v>
          </cell>
          <cell r="J36">
            <v>669268</v>
          </cell>
          <cell r="K36">
            <v>5838</v>
          </cell>
          <cell r="L36">
            <v>708086</v>
          </cell>
          <cell r="M36">
            <v>6177</v>
          </cell>
          <cell r="N36">
            <v>799255</v>
          </cell>
        </row>
        <row r="37">
          <cell r="D37" t="str">
            <v>一期9栋1梯203</v>
          </cell>
          <cell r="E37">
            <v>203</v>
          </cell>
          <cell r="F37">
            <v>114.64</v>
          </cell>
          <cell r="G37">
            <v>91.96</v>
          </cell>
          <cell r="H37">
            <v>6420</v>
          </cell>
          <cell r="I37">
            <v>736029</v>
          </cell>
          <cell r="J37">
            <v>652072</v>
          </cell>
          <cell r="K37">
            <v>5688</v>
          </cell>
          <cell r="L37">
            <v>689893</v>
          </cell>
          <cell r="M37">
            <v>6018</v>
          </cell>
          <cell r="N37">
            <v>778720</v>
          </cell>
        </row>
        <row r="38">
          <cell r="D38" t="str">
            <v>一期9栋1梯1704</v>
          </cell>
          <cell r="E38">
            <v>1704</v>
          </cell>
          <cell r="F38">
            <v>86.78</v>
          </cell>
          <cell r="G38">
            <v>69.61</v>
          </cell>
          <cell r="H38">
            <v>6443</v>
          </cell>
          <cell r="I38">
            <v>559119</v>
          </cell>
          <cell r="J38">
            <v>495341</v>
          </cell>
          <cell r="K38">
            <v>5708.01</v>
          </cell>
          <cell r="L38">
            <v>537445</v>
          </cell>
          <cell r="M38">
            <v>6194</v>
          </cell>
          <cell r="N38">
            <v>606644</v>
          </cell>
        </row>
        <row r="39">
          <cell r="D39" t="str">
            <v>一期9栋1梯2204</v>
          </cell>
          <cell r="E39">
            <v>2204</v>
          </cell>
          <cell r="F39">
            <v>86.78</v>
          </cell>
          <cell r="G39">
            <v>69.61</v>
          </cell>
          <cell r="H39">
            <v>6387</v>
          </cell>
          <cell r="I39">
            <v>554221</v>
          </cell>
          <cell r="J39">
            <v>491002</v>
          </cell>
          <cell r="K39">
            <v>5658.01</v>
          </cell>
          <cell r="L39">
            <v>532738</v>
          </cell>
          <cell r="M39">
            <v>6139</v>
          </cell>
          <cell r="N39">
            <v>601331</v>
          </cell>
        </row>
        <row r="40">
          <cell r="D40" t="str">
            <v>一期9栋1梯2305</v>
          </cell>
          <cell r="E40">
            <v>2305</v>
          </cell>
          <cell r="F40">
            <v>86.78</v>
          </cell>
          <cell r="G40">
            <v>69.61</v>
          </cell>
          <cell r="H40">
            <v>6364</v>
          </cell>
          <cell r="I40">
            <v>552261</v>
          </cell>
          <cell r="J40">
            <v>489266</v>
          </cell>
          <cell r="K40">
            <v>5638</v>
          </cell>
          <cell r="L40">
            <v>530854</v>
          </cell>
          <cell r="M40">
            <v>6118</v>
          </cell>
          <cell r="N40">
            <v>599204</v>
          </cell>
        </row>
        <row r="41">
          <cell r="D41" t="str">
            <v>一期9栋1梯2205</v>
          </cell>
          <cell r="E41">
            <v>2205</v>
          </cell>
          <cell r="F41">
            <v>86.78</v>
          </cell>
          <cell r="G41">
            <v>69.61</v>
          </cell>
          <cell r="H41">
            <v>6387</v>
          </cell>
          <cell r="I41">
            <v>554221</v>
          </cell>
          <cell r="J41">
            <v>491002</v>
          </cell>
          <cell r="K41">
            <v>5658</v>
          </cell>
          <cell r="L41">
            <v>532738</v>
          </cell>
          <cell r="M41">
            <v>6139</v>
          </cell>
          <cell r="N41">
            <v>601331</v>
          </cell>
        </row>
        <row r="42">
          <cell r="D42" t="str">
            <v>一期9栋1梯2105</v>
          </cell>
          <cell r="E42">
            <v>2105</v>
          </cell>
          <cell r="F42">
            <v>86.78</v>
          </cell>
          <cell r="G42">
            <v>69.61</v>
          </cell>
          <cell r="H42">
            <v>6387</v>
          </cell>
          <cell r="I42">
            <v>554221</v>
          </cell>
          <cell r="J42">
            <v>491002</v>
          </cell>
          <cell r="K42">
            <v>5658</v>
          </cell>
          <cell r="L42">
            <v>532738</v>
          </cell>
          <cell r="M42">
            <v>6139</v>
          </cell>
          <cell r="N42">
            <v>601331</v>
          </cell>
        </row>
        <row r="43">
          <cell r="D43" t="str">
            <v>一期9栋1梯1705</v>
          </cell>
          <cell r="E43">
            <v>1705</v>
          </cell>
          <cell r="F43">
            <v>86.78</v>
          </cell>
          <cell r="G43">
            <v>69.61</v>
          </cell>
          <cell r="H43">
            <v>6556</v>
          </cell>
          <cell r="I43">
            <v>568914</v>
          </cell>
          <cell r="J43">
            <v>504019</v>
          </cell>
          <cell r="K43">
            <v>5808</v>
          </cell>
          <cell r="L43">
            <v>546861</v>
          </cell>
          <cell r="M43">
            <v>6302</v>
          </cell>
          <cell r="N43">
            <v>617272</v>
          </cell>
        </row>
        <row r="44">
          <cell r="D44" t="str">
            <v>一期9栋1梯1305</v>
          </cell>
          <cell r="E44">
            <v>1305</v>
          </cell>
          <cell r="F44">
            <v>86.78</v>
          </cell>
          <cell r="G44">
            <v>69.61</v>
          </cell>
          <cell r="H44">
            <v>6443</v>
          </cell>
          <cell r="I44">
            <v>559119</v>
          </cell>
          <cell r="J44">
            <v>495341</v>
          </cell>
          <cell r="K44">
            <v>5708</v>
          </cell>
          <cell r="L44">
            <v>537445</v>
          </cell>
          <cell r="M44">
            <v>6194</v>
          </cell>
          <cell r="N44">
            <v>606644</v>
          </cell>
        </row>
        <row r="45">
          <cell r="D45" t="str">
            <v>一期9栋1梯1205</v>
          </cell>
          <cell r="E45">
            <v>1205</v>
          </cell>
          <cell r="F45">
            <v>86.78</v>
          </cell>
          <cell r="G45">
            <v>69.61</v>
          </cell>
          <cell r="H45">
            <v>6443</v>
          </cell>
          <cell r="I45">
            <v>559119</v>
          </cell>
          <cell r="J45">
            <v>495341</v>
          </cell>
          <cell r="K45">
            <v>5708</v>
          </cell>
          <cell r="L45">
            <v>537445</v>
          </cell>
          <cell r="M45">
            <v>6194</v>
          </cell>
          <cell r="N45">
            <v>606644</v>
          </cell>
        </row>
        <row r="46">
          <cell r="D46" t="str">
            <v>一期9栋1梯1105</v>
          </cell>
          <cell r="E46">
            <v>1105</v>
          </cell>
          <cell r="F46">
            <v>86.78</v>
          </cell>
          <cell r="G46">
            <v>69.61</v>
          </cell>
          <cell r="H46">
            <v>6443</v>
          </cell>
          <cell r="I46">
            <v>559119</v>
          </cell>
          <cell r="J46">
            <v>495341</v>
          </cell>
          <cell r="K46">
            <v>5708</v>
          </cell>
          <cell r="L46">
            <v>537445</v>
          </cell>
          <cell r="M46">
            <v>6194</v>
          </cell>
          <cell r="N46">
            <v>606644</v>
          </cell>
        </row>
        <row r="47">
          <cell r="D47" t="str">
            <v>一期9栋1梯805</v>
          </cell>
          <cell r="E47">
            <v>805</v>
          </cell>
          <cell r="F47">
            <v>86.78</v>
          </cell>
          <cell r="G47">
            <v>69.61</v>
          </cell>
          <cell r="H47">
            <v>6387</v>
          </cell>
          <cell r="I47">
            <v>554221</v>
          </cell>
          <cell r="J47">
            <v>491002</v>
          </cell>
          <cell r="K47">
            <v>5658</v>
          </cell>
          <cell r="L47">
            <v>532738</v>
          </cell>
          <cell r="M47">
            <v>6139</v>
          </cell>
          <cell r="N47">
            <v>601331</v>
          </cell>
        </row>
        <row r="48">
          <cell r="D48" t="str">
            <v>一期9栋1梯605</v>
          </cell>
          <cell r="E48">
            <v>605</v>
          </cell>
          <cell r="F48">
            <v>86.78</v>
          </cell>
          <cell r="G48">
            <v>69.61</v>
          </cell>
          <cell r="H48">
            <v>6330</v>
          </cell>
          <cell r="I48">
            <v>549323</v>
          </cell>
          <cell r="J48">
            <v>486663</v>
          </cell>
          <cell r="K48">
            <v>5608.01</v>
          </cell>
          <cell r="L48">
            <v>528030</v>
          </cell>
          <cell r="M48">
            <v>6085</v>
          </cell>
          <cell r="N48">
            <v>596016</v>
          </cell>
        </row>
        <row r="49">
          <cell r="D49" t="str">
            <v>一期9栋1梯505</v>
          </cell>
          <cell r="E49">
            <v>505</v>
          </cell>
          <cell r="F49">
            <v>86.78</v>
          </cell>
          <cell r="G49">
            <v>69.61</v>
          </cell>
          <cell r="H49">
            <v>6330</v>
          </cell>
          <cell r="I49">
            <v>549323</v>
          </cell>
          <cell r="J49">
            <v>486663</v>
          </cell>
          <cell r="K49">
            <v>5608.01</v>
          </cell>
          <cell r="L49">
            <v>528030</v>
          </cell>
          <cell r="M49">
            <v>6085</v>
          </cell>
          <cell r="N49">
            <v>596016</v>
          </cell>
        </row>
        <row r="50">
          <cell r="D50" t="str">
            <v>一期9栋1梯1906</v>
          </cell>
          <cell r="E50">
            <v>1906</v>
          </cell>
          <cell r="F50">
            <v>114.64</v>
          </cell>
          <cell r="G50">
            <v>91.96</v>
          </cell>
          <cell r="H50">
            <v>6782</v>
          </cell>
          <cell r="I50">
            <v>777439</v>
          </cell>
          <cell r="J50">
            <v>688758</v>
          </cell>
          <cell r="K50">
            <v>6008</v>
          </cell>
          <cell r="L50">
            <v>754191</v>
          </cell>
          <cell r="M50">
            <v>6579</v>
          </cell>
          <cell r="N50">
            <v>851296</v>
          </cell>
        </row>
        <row r="51">
          <cell r="D51" t="str">
            <v>一期9栋1梯1706</v>
          </cell>
          <cell r="E51">
            <v>1706</v>
          </cell>
          <cell r="F51">
            <v>114.64</v>
          </cell>
          <cell r="G51">
            <v>91.96</v>
          </cell>
          <cell r="H51">
            <v>6782</v>
          </cell>
          <cell r="I51">
            <v>777439</v>
          </cell>
          <cell r="J51">
            <v>688758</v>
          </cell>
          <cell r="K51">
            <v>6008</v>
          </cell>
          <cell r="L51">
            <v>754191</v>
          </cell>
          <cell r="M51">
            <v>6579</v>
          </cell>
          <cell r="N51">
            <v>851296</v>
          </cell>
        </row>
        <row r="52">
          <cell r="D52" t="str">
            <v>一期9栋1梯1606</v>
          </cell>
          <cell r="E52">
            <v>1606</v>
          </cell>
          <cell r="F52">
            <v>114.64</v>
          </cell>
          <cell r="G52">
            <v>91.96</v>
          </cell>
          <cell r="H52">
            <v>6725</v>
          </cell>
          <cell r="I52">
            <v>770969</v>
          </cell>
          <cell r="J52">
            <v>683026</v>
          </cell>
          <cell r="K52">
            <v>5958</v>
          </cell>
          <cell r="L52">
            <v>747914</v>
          </cell>
          <cell r="M52">
            <v>6525</v>
          </cell>
          <cell r="N52">
            <v>844211</v>
          </cell>
        </row>
        <row r="53">
          <cell r="D53" t="str">
            <v>一期9栋1梯806</v>
          </cell>
          <cell r="E53">
            <v>806</v>
          </cell>
          <cell r="F53">
            <v>114.64</v>
          </cell>
          <cell r="G53">
            <v>91.96</v>
          </cell>
          <cell r="H53">
            <v>6612</v>
          </cell>
          <cell r="I53">
            <v>758029</v>
          </cell>
          <cell r="J53">
            <v>671562</v>
          </cell>
          <cell r="K53">
            <v>5858</v>
          </cell>
          <cell r="L53">
            <v>739390</v>
          </cell>
          <cell r="M53">
            <v>6450</v>
          </cell>
          <cell r="N53">
            <v>834590</v>
          </cell>
        </row>
        <row r="54">
          <cell r="D54" t="str">
            <v>一期9栋1梯506</v>
          </cell>
          <cell r="E54">
            <v>506</v>
          </cell>
          <cell r="F54">
            <v>114.64</v>
          </cell>
          <cell r="G54">
            <v>91.96</v>
          </cell>
          <cell r="H54">
            <v>6556</v>
          </cell>
          <cell r="I54">
            <v>751559</v>
          </cell>
          <cell r="J54">
            <v>665830</v>
          </cell>
          <cell r="K54">
            <v>5808</v>
          </cell>
          <cell r="L54">
            <v>729084</v>
          </cell>
          <cell r="M54">
            <v>6360</v>
          </cell>
          <cell r="N54">
            <v>822957</v>
          </cell>
        </row>
        <row r="55">
          <cell r="D55" t="str">
            <v>一期9栋1梯406</v>
          </cell>
          <cell r="E55">
            <v>406</v>
          </cell>
          <cell r="F55">
            <v>114.64</v>
          </cell>
          <cell r="G55">
            <v>91.96</v>
          </cell>
          <cell r="H55">
            <v>6364</v>
          </cell>
          <cell r="I55">
            <v>729559</v>
          </cell>
          <cell r="J55">
            <v>646340</v>
          </cell>
          <cell r="K55">
            <v>5638</v>
          </cell>
          <cell r="L55">
            <v>710974</v>
          </cell>
          <cell r="M55">
            <v>6202</v>
          </cell>
          <cell r="N55">
            <v>802515</v>
          </cell>
        </row>
        <row r="56">
          <cell r="D56" t="str">
            <v>一期9栋1梯306</v>
          </cell>
          <cell r="E56">
            <v>306</v>
          </cell>
          <cell r="F56">
            <v>114.64</v>
          </cell>
          <cell r="G56">
            <v>91.96</v>
          </cell>
          <cell r="H56">
            <v>6251</v>
          </cell>
          <cell r="I56">
            <v>716619</v>
          </cell>
          <cell r="J56">
            <v>634876</v>
          </cell>
          <cell r="K56">
            <v>5538</v>
          </cell>
          <cell r="L56">
            <v>706617</v>
          </cell>
          <cell r="M56">
            <v>6164</v>
          </cell>
          <cell r="N56">
            <v>797597</v>
          </cell>
        </row>
        <row r="57">
          <cell r="D57" t="str">
            <v>一期9栋1梯206</v>
          </cell>
          <cell r="E57">
            <v>206</v>
          </cell>
          <cell r="F57">
            <v>114.64</v>
          </cell>
          <cell r="G57">
            <v>91.96</v>
          </cell>
          <cell r="H57">
            <v>6082</v>
          </cell>
          <cell r="I57">
            <v>697209</v>
          </cell>
          <cell r="J57">
            <v>617680</v>
          </cell>
          <cell r="K57">
            <v>5388</v>
          </cell>
          <cell r="L57">
            <v>688096</v>
          </cell>
          <cell r="M57">
            <v>6003</v>
          </cell>
          <cell r="N57">
            <v>776691</v>
          </cell>
        </row>
        <row r="58">
          <cell r="D58" t="str">
            <v>一期9栋2梯2401</v>
          </cell>
          <cell r="E58">
            <v>2401</v>
          </cell>
          <cell r="F58">
            <v>95.13</v>
          </cell>
          <cell r="G58">
            <v>76.31</v>
          </cell>
          <cell r="H58">
            <v>6533</v>
          </cell>
          <cell r="I58">
            <v>621505</v>
          </cell>
          <cell r="J58">
            <v>550612</v>
          </cell>
          <cell r="K58">
            <v>5788</v>
          </cell>
          <cell r="L58">
            <v>627698</v>
          </cell>
          <cell r="M58">
            <v>6599</v>
          </cell>
          <cell r="N58">
            <v>708517</v>
          </cell>
        </row>
        <row r="59">
          <cell r="D59" t="str">
            <v>一期9栋2梯2301</v>
          </cell>
          <cell r="E59">
            <v>2301</v>
          </cell>
          <cell r="F59">
            <v>95.13</v>
          </cell>
          <cell r="G59">
            <v>76.31</v>
          </cell>
          <cell r="H59">
            <v>7120</v>
          </cell>
          <cell r="I59">
            <v>677344</v>
          </cell>
          <cell r="J59">
            <v>600081</v>
          </cell>
          <cell r="K59">
            <v>6308</v>
          </cell>
          <cell r="L59">
            <v>651088</v>
          </cell>
          <cell r="M59">
            <v>6845</v>
          </cell>
          <cell r="N59">
            <v>734919</v>
          </cell>
        </row>
        <row r="60">
          <cell r="D60" t="str">
            <v>一期9栋2梯2201</v>
          </cell>
          <cell r="E60">
            <v>2201</v>
          </cell>
          <cell r="F60">
            <v>95.13</v>
          </cell>
          <cell r="G60">
            <v>76.31</v>
          </cell>
          <cell r="H60">
            <v>7120</v>
          </cell>
          <cell r="I60">
            <v>677344</v>
          </cell>
          <cell r="J60">
            <v>600081</v>
          </cell>
          <cell r="K60">
            <v>6308</v>
          </cell>
          <cell r="L60">
            <v>651088</v>
          </cell>
          <cell r="M60">
            <v>6845</v>
          </cell>
          <cell r="N60">
            <v>734919</v>
          </cell>
        </row>
        <row r="61">
          <cell r="D61" t="str">
            <v>一期9栋2梯2101</v>
          </cell>
          <cell r="E61">
            <v>2101</v>
          </cell>
          <cell r="F61">
            <v>95.13</v>
          </cell>
          <cell r="G61">
            <v>76.31</v>
          </cell>
          <cell r="H61">
            <v>7120</v>
          </cell>
          <cell r="I61">
            <v>677344</v>
          </cell>
          <cell r="J61">
            <v>600081</v>
          </cell>
          <cell r="K61">
            <v>6308</v>
          </cell>
          <cell r="L61">
            <v>651088</v>
          </cell>
          <cell r="M61">
            <v>6845</v>
          </cell>
          <cell r="N61">
            <v>734919</v>
          </cell>
        </row>
        <row r="62">
          <cell r="D62" t="str">
            <v>一期9栋2梯2001</v>
          </cell>
          <cell r="E62">
            <v>2001</v>
          </cell>
          <cell r="F62">
            <v>95.13</v>
          </cell>
          <cell r="G62">
            <v>76.31</v>
          </cell>
          <cell r="H62">
            <v>7120</v>
          </cell>
          <cell r="I62">
            <v>677344</v>
          </cell>
          <cell r="J62">
            <v>600081</v>
          </cell>
          <cell r="K62">
            <v>6308</v>
          </cell>
          <cell r="L62">
            <v>651088</v>
          </cell>
          <cell r="M62">
            <v>6845</v>
          </cell>
          <cell r="N62">
            <v>734919</v>
          </cell>
        </row>
        <row r="63">
          <cell r="D63" t="str">
            <v>一期9栋2梯1901</v>
          </cell>
          <cell r="E63">
            <v>1901</v>
          </cell>
          <cell r="F63">
            <v>95.13</v>
          </cell>
          <cell r="G63">
            <v>76.31</v>
          </cell>
          <cell r="H63">
            <v>7177</v>
          </cell>
          <cell r="I63">
            <v>682713</v>
          </cell>
          <cell r="J63">
            <v>604837</v>
          </cell>
          <cell r="K63">
            <v>6358</v>
          </cell>
          <cell r="L63">
            <v>656249</v>
          </cell>
          <cell r="M63">
            <v>6899</v>
          </cell>
          <cell r="N63">
            <v>740744</v>
          </cell>
        </row>
        <row r="64">
          <cell r="D64" t="str">
            <v>一期9栋2梯1801</v>
          </cell>
          <cell r="E64">
            <v>1801</v>
          </cell>
          <cell r="F64">
            <v>95.13</v>
          </cell>
          <cell r="G64">
            <v>76.31</v>
          </cell>
          <cell r="H64">
            <v>6815</v>
          </cell>
          <cell r="I64">
            <v>648351</v>
          </cell>
          <cell r="J64">
            <v>574395</v>
          </cell>
          <cell r="K64">
            <v>6038</v>
          </cell>
          <cell r="L64">
            <v>631835</v>
          </cell>
          <cell r="M64">
            <v>6642</v>
          </cell>
          <cell r="N64">
            <v>713187</v>
          </cell>
        </row>
        <row r="65">
          <cell r="D65" t="str">
            <v>一期9栋2梯1701</v>
          </cell>
          <cell r="E65">
            <v>1701</v>
          </cell>
          <cell r="F65">
            <v>95.13</v>
          </cell>
          <cell r="G65">
            <v>76.31</v>
          </cell>
          <cell r="H65">
            <v>7177</v>
          </cell>
          <cell r="I65">
            <v>682713</v>
          </cell>
          <cell r="J65">
            <v>604837</v>
          </cell>
          <cell r="K65">
            <v>6358</v>
          </cell>
          <cell r="L65">
            <v>656249</v>
          </cell>
          <cell r="M65">
            <v>6899</v>
          </cell>
          <cell r="N65">
            <v>740744</v>
          </cell>
        </row>
        <row r="66">
          <cell r="D66" t="str">
            <v>一期9栋2梯1601</v>
          </cell>
          <cell r="E66">
            <v>1601</v>
          </cell>
          <cell r="F66">
            <v>95.13</v>
          </cell>
          <cell r="G66">
            <v>76.31</v>
          </cell>
          <cell r="H66">
            <v>7120</v>
          </cell>
          <cell r="I66">
            <v>677344</v>
          </cell>
          <cell r="J66">
            <v>600081</v>
          </cell>
          <cell r="K66">
            <v>6308</v>
          </cell>
          <cell r="L66">
            <v>651088</v>
          </cell>
          <cell r="M66">
            <v>6845</v>
          </cell>
          <cell r="N66">
            <v>734919</v>
          </cell>
        </row>
        <row r="67">
          <cell r="D67" t="str">
            <v>一期9栋2梯1501</v>
          </cell>
          <cell r="E67">
            <v>1501</v>
          </cell>
          <cell r="F67">
            <v>95.13</v>
          </cell>
          <cell r="G67">
            <v>76.31</v>
          </cell>
          <cell r="H67">
            <v>7120</v>
          </cell>
          <cell r="I67">
            <v>677344</v>
          </cell>
          <cell r="J67">
            <v>600081</v>
          </cell>
          <cell r="K67">
            <v>6308</v>
          </cell>
          <cell r="L67">
            <v>651088</v>
          </cell>
          <cell r="M67">
            <v>6845</v>
          </cell>
          <cell r="N67">
            <v>734919</v>
          </cell>
        </row>
        <row r="68">
          <cell r="D68" t="str">
            <v>一期9栋2梯1401</v>
          </cell>
          <cell r="E68">
            <v>1401</v>
          </cell>
          <cell r="F68">
            <v>95.13</v>
          </cell>
          <cell r="G68">
            <v>76.31</v>
          </cell>
          <cell r="H68">
            <v>6815</v>
          </cell>
          <cell r="I68">
            <v>648351</v>
          </cell>
          <cell r="J68">
            <v>574395</v>
          </cell>
          <cell r="K68">
            <v>6038</v>
          </cell>
          <cell r="L68">
            <v>631835</v>
          </cell>
          <cell r="M68">
            <v>6642</v>
          </cell>
          <cell r="N68">
            <v>713187</v>
          </cell>
        </row>
        <row r="69">
          <cell r="D69" t="str">
            <v>一期9栋2梯1101</v>
          </cell>
          <cell r="E69">
            <v>1101</v>
          </cell>
          <cell r="F69">
            <v>95.13</v>
          </cell>
          <cell r="G69">
            <v>76.31</v>
          </cell>
          <cell r="H69">
            <v>7064</v>
          </cell>
          <cell r="I69">
            <v>671975</v>
          </cell>
          <cell r="J69">
            <v>595324</v>
          </cell>
          <cell r="K69">
            <v>6258</v>
          </cell>
          <cell r="L69">
            <v>645927</v>
          </cell>
          <cell r="M69">
            <v>6790</v>
          </cell>
          <cell r="N69">
            <v>729093</v>
          </cell>
        </row>
        <row r="70">
          <cell r="D70" t="str">
            <v>一期9栋2梯1001</v>
          </cell>
          <cell r="E70">
            <v>1001</v>
          </cell>
          <cell r="F70">
            <v>95.13</v>
          </cell>
          <cell r="G70">
            <v>76.31</v>
          </cell>
          <cell r="H70">
            <v>7007</v>
          </cell>
          <cell r="I70">
            <v>666606</v>
          </cell>
          <cell r="J70">
            <v>590568</v>
          </cell>
          <cell r="K70">
            <v>6208</v>
          </cell>
          <cell r="L70">
            <v>640767</v>
          </cell>
          <cell r="M70">
            <v>6736</v>
          </cell>
          <cell r="N70">
            <v>723269</v>
          </cell>
        </row>
        <row r="71">
          <cell r="D71" t="str">
            <v>一期9栋2梯901</v>
          </cell>
          <cell r="E71">
            <v>901</v>
          </cell>
          <cell r="F71">
            <v>95.13</v>
          </cell>
          <cell r="G71">
            <v>76.31</v>
          </cell>
          <cell r="H71">
            <v>7007</v>
          </cell>
          <cell r="I71">
            <v>666606</v>
          </cell>
          <cell r="J71">
            <v>590568</v>
          </cell>
          <cell r="K71">
            <v>6208</v>
          </cell>
          <cell r="L71">
            <v>640767</v>
          </cell>
          <cell r="M71">
            <v>6736</v>
          </cell>
          <cell r="N71">
            <v>723269</v>
          </cell>
        </row>
        <row r="72">
          <cell r="D72" t="str">
            <v>一期9栋2梯801</v>
          </cell>
          <cell r="E72">
            <v>801</v>
          </cell>
          <cell r="F72">
            <v>95.13</v>
          </cell>
          <cell r="G72">
            <v>76.31</v>
          </cell>
          <cell r="H72">
            <v>7007</v>
          </cell>
          <cell r="I72">
            <v>666606</v>
          </cell>
          <cell r="J72">
            <v>590568</v>
          </cell>
          <cell r="K72">
            <v>6208</v>
          </cell>
          <cell r="L72">
            <v>640767</v>
          </cell>
          <cell r="M72">
            <v>6736</v>
          </cell>
          <cell r="N72">
            <v>723269</v>
          </cell>
        </row>
        <row r="73">
          <cell r="D73" t="str">
            <v>一期9栋2梯701</v>
          </cell>
          <cell r="E73">
            <v>701</v>
          </cell>
          <cell r="F73">
            <v>95.13</v>
          </cell>
          <cell r="G73">
            <v>76.31</v>
          </cell>
          <cell r="H73">
            <v>6951</v>
          </cell>
          <cell r="I73">
            <v>661237</v>
          </cell>
          <cell r="J73">
            <v>585811</v>
          </cell>
          <cell r="K73">
            <v>6158</v>
          </cell>
          <cell r="L73">
            <v>635605</v>
          </cell>
          <cell r="M73">
            <v>6682</v>
          </cell>
          <cell r="N73">
            <v>717442</v>
          </cell>
        </row>
        <row r="74">
          <cell r="D74" t="str">
            <v>一期9栋2梯501</v>
          </cell>
          <cell r="E74">
            <v>501</v>
          </cell>
          <cell r="F74">
            <v>95.13</v>
          </cell>
          <cell r="G74">
            <v>76.31</v>
          </cell>
          <cell r="H74">
            <v>6951</v>
          </cell>
          <cell r="I74">
            <v>661237</v>
          </cell>
          <cell r="J74">
            <v>585811</v>
          </cell>
          <cell r="K74">
            <v>6158</v>
          </cell>
          <cell r="L74">
            <v>635605</v>
          </cell>
          <cell r="M74">
            <v>6682</v>
          </cell>
          <cell r="N74">
            <v>717442</v>
          </cell>
        </row>
        <row r="75">
          <cell r="D75" t="str">
            <v>一期9栋2梯401</v>
          </cell>
          <cell r="E75">
            <v>401</v>
          </cell>
          <cell r="F75">
            <v>95.13</v>
          </cell>
          <cell r="G75">
            <v>76.31</v>
          </cell>
          <cell r="H75">
            <v>6759</v>
          </cell>
          <cell r="I75">
            <v>642981</v>
          </cell>
          <cell r="J75">
            <v>569638</v>
          </cell>
          <cell r="K75">
            <v>5988</v>
          </cell>
          <cell r="L75">
            <v>618058</v>
          </cell>
          <cell r="M75">
            <v>6497</v>
          </cell>
          <cell r="N75">
            <v>697636</v>
          </cell>
        </row>
        <row r="76">
          <cell r="D76" t="str">
            <v>一期9栋2梯301</v>
          </cell>
          <cell r="E76">
            <v>301</v>
          </cell>
          <cell r="F76">
            <v>95.13</v>
          </cell>
          <cell r="G76">
            <v>76.31</v>
          </cell>
          <cell r="H76">
            <v>6646</v>
          </cell>
          <cell r="I76">
            <v>632243</v>
          </cell>
          <cell r="J76">
            <v>560125</v>
          </cell>
          <cell r="K76">
            <v>5888</v>
          </cell>
          <cell r="L76">
            <v>607736</v>
          </cell>
          <cell r="M76">
            <v>6389</v>
          </cell>
          <cell r="N76">
            <v>685985</v>
          </cell>
        </row>
        <row r="77">
          <cell r="D77" t="str">
            <v>一期9栋2梯201</v>
          </cell>
          <cell r="E77">
            <v>201</v>
          </cell>
          <cell r="F77">
            <v>95.13</v>
          </cell>
          <cell r="G77">
            <v>76.31</v>
          </cell>
          <cell r="H77">
            <v>6477</v>
          </cell>
          <cell r="I77">
            <v>616137</v>
          </cell>
          <cell r="J77">
            <v>545856</v>
          </cell>
          <cell r="K77">
            <v>5738</v>
          </cell>
          <cell r="L77">
            <v>592254</v>
          </cell>
          <cell r="M77">
            <v>6226</v>
          </cell>
          <cell r="N77">
            <v>668509</v>
          </cell>
        </row>
        <row r="78">
          <cell r="D78" t="str">
            <v>一期9栋2梯2402</v>
          </cell>
          <cell r="E78">
            <v>2402</v>
          </cell>
          <cell r="F78">
            <v>95.13</v>
          </cell>
          <cell r="G78">
            <v>76.31</v>
          </cell>
          <cell r="H78">
            <v>6307</v>
          </cell>
          <cell r="I78">
            <v>600030</v>
          </cell>
          <cell r="J78">
            <v>531586</v>
          </cell>
          <cell r="K78">
            <v>5588</v>
          </cell>
          <cell r="L78">
            <v>606009</v>
          </cell>
          <cell r="M78">
            <v>6371</v>
          </cell>
          <cell r="N78">
            <v>684035</v>
          </cell>
        </row>
        <row r="79">
          <cell r="D79" t="str">
            <v>一期9栋2梯2302</v>
          </cell>
          <cell r="E79">
            <v>2302</v>
          </cell>
          <cell r="F79">
            <v>95.13</v>
          </cell>
          <cell r="G79">
            <v>76.31</v>
          </cell>
          <cell r="H79">
            <v>6894</v>
          </cell>
          <cell r="I79">
            <v>655869</v>
          </cell>
          <cell r="J79">
            <v>581055</v>
          </cell>
          <cell r="K79">
            <v>6108</v>
          </cell>
          <cell r="L79">
            <v>630445</v>
          </cell>
          <cell r="M79">
            <v>6628</v>
          </cell>
          <cell r="N79">
            <v>711618</v>
          </cell>
        </row>
        <row r="80">
          <cell r="D80" t="str">
            <v>一期9栋2梯2202</v>
          </cell>
          <cell r="E80">
            <v>2202</v>
          </cell>
          <cell r="F80">
            <v>95.13</v>
          </cell>
          <cell r="G80">
            <v>76.31</v>
          </cell>
          <cell r="H80">
            <v>6894</v>
          </cell>
          <cell r="I80">
            <v>655869</v>
          </cell>
          <cell r="J80">
            <v>581055</v>
          </cell>
          <cell r="K80">
            <v>6108</v>
          </cell>
          <cell r="L80">
            <v>630445</v>
          </cell>
          <cell r="M80">
            <v>6628</v>
          </cell>
          <cell r="N80">
            <v>711618</v>
          </cell>
        </row>
        <row r="81">
          <cell r="D81" t="str">
            <v>一期9栋2梯2102</v>
          </cell>
          <cell r="E81">
            <v>2102</v>
          </cell>
          <cell r="F81">
            <v>95.13</v>
          </cell>
          <cell r="G81">
            <v>76.31</v>
          </cell>
          <cell r="H81">
            <v>6894</v>
          </cell>
          <cell r="I81">
            <v>655869</v>
          </cell>
          <cell r="J81">
            <v>581055</v>
          </cell>
          <cell r="K81">
            <v>6108</v>
          </cell>
          <cell r="L81">
            <v>630445</v>
          </cell>
          <cell r="M81">
            <v>6628</v>
          </cell>
          <cell r="N81">
            <v>711618</v>
          </cell>
        </row>
        <row r="82">
          <cell r="D82" t="str">
            <v>一期9栋2梯2002</v>
          </cell>
          <cell r="E82">
            <v>2002</v>
          </cell>
          <cell r="F82">
            <v>95.13</v>
          </cell>
          <cell r="G82">
            <v>76.31</v>
          </cell>
          <cell r="H82">
            <v>6894</v>
          </cell>
          <cell r="I82">
            <v>655869</v>
          </cell>
          <cell r="J82">
            <v>581055</v>
          </cell>
          <cell r="K82">
            <v>6108</v>
          </cell>
          <cell r="L82">
            <v>630445</v>
          </cell>
          <cell r="M82">
            <v>6628</v>
          </cell>
          <cell r="N82">
            <v>711618</v>
          </cell>
        </row>
        <row r="83">
          <cell r="D83" t="str">
            <v>一期9栋2梯1902</v>
          </cell>
          <cell r="E83">
            <v>1902</v>
          </cell>
          <cell r="F83">
            <v>95.13</v>
          </cell>
          <cell r="G83">
            <v>76.31</v>
          </cell>
          <cell r="H83">
            <v>6951</v>
          </cell>
          <cell r="I83">
            <v>661237</v>
          </cell>
          <cell r="J83">
            <v>585811</v>
          </cell>
          <cell r="K83">
            <v>6158</v>
          </cell>
          <cell r="L83">
            <v>635605</v>
          </cell>
          <cell r="M83">
            <v>6682</v>
          </cell>
          <cell r="N83">
            <v>717442</v>
          </cell>
        </row>
        <row r="84">
          <cell r="D84" t="str">
            <v>一期9栋2梯1802</v>
          </cell>
          <cell r="E84">
            <v>1802</v>
          </cell>
          <cell r="F84">
            <v>95.13</v>
          </cell>
          <cell r="G84">
            <v>76.31</v>
          </cell>
          <cell r="H84">
            <v>6590</v>
          </cell>
          <cell r="I84">
            <v>626875</v>
          </cell>
          <cell r="J84">
            <v>555369</v>
          </cell>
          <cell r="K84">
            <v>5838</v>
          </cell>
          <cell r="L84">
            <v>610906</v>
          </cell>
          <cell r="M84">
            <v>6422</v>
          </cell>
          <cell r="N84">
            <v>689563</v>
          </cell>
        </row>
        <row r="85">
          <cell r="D85" t="str">
            <v>一期9栋2梯1702</v>
          </cell>
          <cell r="E85">
            <v>1702</v>
          </cell>
          <cell r="F85">
            <v>95.13</v>
          </cell>
          <cell r="G85">
            <v>76.31</v>
          </cell>
          <cell r="H85">
            <v>6951</v>
          </cell>
          <cell r="I85">
            <v>661237</v>
          </cell>
          <cell r="J85">
            <v>585811</v>
          </cell>
          <cell r="K85">
            <v>6158</v>
          </cell>
          <cell r="L85">
            <v>635605</v>
          </cell>
          <cell r="M85">
            <v>6682</v>
          </cell>
          <cell r="N85">
            <v>717442</v>
          </cell>
        </row>
        <row r="86">
          <cell r="D86" t="str">
            <v>一期9栋2梯1602</v>
          </cell>
          <cell r="E86">
            <v>1602</v>
          </cell>
          <cell r="F86">
            <v>95.13</v>
          </cell>
          <cell r="G86">
            <v>76.31</v>
          </cell>
          <cell r="H86">
            <v>6894</v>
          </cell>
          <cell r="I86">
            <v>655869</v>
          </cell>
          <cell r="J86">
            <v>581055</v>
          </cell>
          <cell r="K86">
            <v>6108</v>
          </cell>
          <cell r="L86">
            <v>630445</v>
          </cell>
          <cell r="M86">
            <v>6628</v>
          </cell>
          <cell r="N86">
            <v>711618</v>
          </cell>
        </row>
        <row r="87">
          <cell r="D87" t="str">
            <v>一期9栋2梯1502</v>
          </cell>
          <cell r="E87">
            <v>1502</v>
          </cell>
          <cell r="F87">
            <v>95.13</v>
          </cell>
          <cell r="G87">
            <v>76.31</v>
          </cell>
          <cell r="H87">
            <v>6894</v>
          </cell>
          <cell r="I87">
            <v>655869</v>
          </cell>
          <cell r="J87">
            <v>581055</v>
          </cell>
          <cell r="K87">
            <v>6108</v>
          </cell>
          <cell r="L87">
            <v>630445</v>
          </cell>
          <cell r="M87">
            <v>6628</v>
          </cell>
          <cell r="N87">
            <v>711618</v>
          </cell>
        </row>
        <row r="88">
          <cell r="D88" t="str">
            <v>一期9栋2梯1402</v>
          </cell>
          <cell r="E88">
            <v>1402</v>
          </cell>
          <cell r="F88">
            <v>95.13</v>
          </cell>
          <cell r="G88">
            <v>76.31</v>
          </cell>
          <cell r="H88">
            <v>6590</v>
          </cell>
          <cell r="I88">
            <v>626875</v>
          </cell>
          <cell r="J88">
            <v>555369</v>
          </cell>
          <cell r="K88">
            <v>5838</v>
          </cell>
          <cell r="L88">
            <v>610906</v>
          </cell>
          <cell r="M88">
            <v>6422</v>
          </cell>
          <cell r="N88">
            <v>689563</v>
          </cell>
        </row>
        <row r="89">
          <cell r="D89" t="str">
            <v>一期9栋2梯1202</v>
          </cell>
          <cell r="E89">
            <v>1202</v>
          </cell>
          <cell r="F89">
            <v>95.13</v>
          </cell>
          <cell r="G89">
            <v>76.31</v>
          </cell>
          <cell r="H89">
            <v>6838</v>
          </cell>
          <cell r="I89">
            <v>650499</v>
          </cell>
          <cell r="J89">
            <v>576298</v>
          </cell>
          <cell r="K89">
            <v>6058</v>
          </cell>
          <cell r="L89">
            <v>625284</v>
          </cell>
          <cell r="M89">
            <v>6573</v>
          </cell>
          <cell r="N89">
            <v>705792</v>
          </cell>
        </row>
        <row r="90">
          <cell r="D90" t="str">
            <v>一期9栋2梯702</v>
          </cell>
          <cell r="E90">
            <v>702</v>
          </cell>
          <cell r="F90">
            <v>95.13</v>
          </cell>
          <cell r="G90">
            <v>76.31</v>
          </cell>
          <cell r="H90">
            <v>6725</v>
          </cell>
          <cell r="I90">
            <v>639761</v>
          </cell>
          <cell r="J90">
            <v>566785</v>
          </cell>
          <cell r="K90">
            <v>5958</v>
          </cell>
          <cell r="L90">
            <v>614962</v>
          </cell>
          <cell r="M90">
            <v>6465</v>
          </cell>
          <cell r="N90">
            <v>694141</v>
          </cell>
        </row>
        <row r="91">
          <cell r="D91" t="str">
            <v>一期9栋2梯502</v>
          </cell>
          <cell r="E91">
            <v>502</v>
          </cell>
          <cell r="F91">
            <v>95.13</v>
          </cell>
          <cell r="G91">
            <v>76.31</v>
          </cell>
          <cell r="H91">
            <v>6725</v>
          </cell>
          <cell r="I91">
            <v>639761</v>
          </cell>
          <cell r="J91">
            <v>566785</v>
          </cell>
          <cell r="K91">
            <v>5958</v>
          </cell>
          <cell r="L91">
            <v>614962</v>
          </cell>
          <cell r="M91">
            <v>6465</v>
          </cell>
          <cell r="N91">
            <v>694141</v>
          </cell>
        </row>
        <row r="92">
          <cell r="D92" t="str">
            <v>一期9栋2梯2403</v>
          </cell>
          <cell r="E92">
            <v>2403</v>
          </cell>
          <cell r="F92">
            <v>114.65</v>
          </cell>
          <cell r="G92">
            <v>91.96</v>
          </cell>
          <cell r="H92">
            <v>6195</v>
          </cell>
          <cell r="I92">
            <v>710211</v>
          </cell>
          <cell r="J92">
            <v>629199</v>
          </cell>
          <cell r="K92">
            <v>5488</v>
          </cell>
          <cell r="L92">
            <v>717287</v>
          </cell>
          <cell r="M92">
            <v>6257</v>
          </cell>
          <cell r="N92">
            <v>809641</v>
          </cell>
        </row>
        <row r="93">
          <cell r="D93" t="str">
            <v>一期9栋2梯2303</v>
          </cell>
          <cell r="E93">
            <v>2303</v>
          </cell>
          <cell r="F93">
            <v>114.65</v>
          </cell>
          <cell r="G93">
            <v>91.96</v>
          </cell>
          <cell r="H93">
            <v>6782</v>
          </cell>
          <cell r="I93">
            <v>777506</v>
          </cell>
          <cell r="J93">
            <v>688818</v>
          </cell>
          <cell r="K93">
            <v>6008</v>
          </cell>
          <cell r="L93">
            <v>750812</v>
          </cell>
          <cell r="M93">
            <v>6549</v>
          </cell>
          <cell r="N93">
            <v>847482</v>
          </cell>
        </row>
        <row r="94">
          <cell r="D94" t="str">
            <v>一期9栋2梯2203</v>
          </cell>
          <cell r="E94">
            <v>2203</v>
          </cell>
          <cell r="F94">
            <v>114.65</v>
          </cell>
          <cell r="G94">
            <v>91.96</v>
          </cell>
          <cell r="H94">
            <v>6782</v>
          </cell>
          <cell r="I94">
            <v>777506</v>
          </cell>
          <cell r="J94">
            <v>688818</v>
          </cell>
          <cell r="K94">
            <v>6008</v>
          </cell>
          <cell r="L94">
            <v>750812</v>
          </cell>
          <cell r="M94">
            <v>6549</v>
          </cell>
          <cell r="N94">
            <v>847482</v>
          </cell>
        </row>
        <row r="95">
          <cell r="D95" t="str">
            <v>一期9栋2梯2103</v>
          </cell>
          <cell r="E95">
            <v>2103</v>
          </cell>
          <cell r="F95">
            <v>114.65</v>
          </cell>
          <cell r="G95">
            <v>91.96</v>
          </cell>
          <cell r="H95">
            <v>6782</v>
          </cell>
          <cell r="I95">
            <v>777506</v>
          </cell>
          <cell r="J95">
            <v>688818</v>
          </cell>
          <cell r="K95">
            <v>6008</v>
          </cell>
          <cell r="L95">
            <v>750812</v>
          </cell>
          <cell r="M95">
            <v>6549</v>
          </cell>
          <cell r="N95">
            <v>847482</v>
          </cell>
        </row>
        <row r="96">
          <cell r="D96" t="str">
            <v>一期9栋2梯2003</v>
          </cell>
          <cell r="E96">
            <v>2003</v>
          </cell>
          <cell r="F96">
            <v>114.65</v>
          </cell>
          <cell r="G96">
            <v>91.96</v>
          </cell>
          <cell r="H96">
            <v>6782</v>
          </cell>
          <cell r="I96">
            <v>777506</v>
          </cell>
          <cell r="J96">
            <v>688818</v>
          </cell>
          <cell r="K96">
            <v>6008</v>
          </cell>
          <cell r="L96">
            <v>750812</v>
          </cell>
          <cell r="M96">
            <v>6549</v>
          </cell>
          <cell r="N96">
            <v>847482</v>
          </cell>
        </row>
        <row r="97">
          <cell r="D97" t="str">
            <v>一期9栋2梯1903</v>
          </cell>
          <cell r="E97">
            <v>1903</v>
          </cell>
          <cell r="F97">
            <v>114.65</v>
          </cell>
          <cell r="G97">
            <v>91.96</v>
          </cell>
          <cell r="H97">
            <v>6838</v>
          </cell>
          <cell r="I97">
            <v>783976</v>
          </cell>
          <cell r="J97">
            <v>694550</v>
          </cell>
          <cell r="K97">
            <v>6058</v>
          </cell>
          <cell r="L97">
            <v>757060</v>
          </cell>
          <cell r="M97">
            <v>6604</v>
          </cell>
          <cell r="N97">
            <v>854535</v>
          </cell>
        </row>
        <row r="98">
          <cell r="D98" t="str">
            <v>一期9栋2梯1803</v>
          </cell>
          <cell r="E98">
            <v>1803</v>
          </cell>
          <cell r="F98">
            <v>114.65</v>
          </cell>
          <cell r="G98">
            <v>91.96</v>
          </cell>
          <cell r="H98">
            <v>6477</v>
          </cell>
          <cell r="I98">
            <v>742564</v>
          </cell>
          <cell r="J98">
            <v>657862</v>
          </cell>
          <cell r="K98">
            <v>5738</v>
          </cell>
          <cell r="L98">
            <v>723649</v>
          </cell>
          <cell r="M98">
            <v>6312</v>
          </cell>
          <cell r="N98">
            <v>816822</v>
          </cell>
        </row>
        <row r="99">
          <cell r="D99" t="str">
            <v>一期9栋2梯1703</v>
          </cell>
          <cell r="E99">
            <v>1703</v>
          </cell>
          <cell r="F99">
            <v>114.65</v>
          </cell>
          <cell r="G99">
            <v>91.96</v>
          </cell>
          <cell r="H99">
            <v>6838</v>
          </cell>
          <cell r="I99">
            <v>783976</v>
          </cell>
          <cell r="J99">
            <v>694550</v>
          </cell>
          <cell r="K99">
            <v>6058</v>
          </cell>
          <cell r="L99">
            <v>757060</v>
          </cell>
          <cell r="M99">
            <v>6604</v>
          </cell>
          <cell r="N99">
            <v>854535</v>
          </cell>
        </row>
        <row r="100">
          <cell r="D100" t="str">
            <v>一期9栋2梯1603</v>
          </cell>
          <cell r="E100">
            <v>1603</v>
          </cell>
          <cell r="F100">
            <v>114.65</v>
          </cell>
          <cell r="G100">
            <v>91.96</v>
          </cell>
          <cell r="H100">
            <v>6782</v>
          </cell>
          <cell r="I100">
            <v>777506</v>
          </cell>
          <cell r="J100">
            <v>688818</v>
          </cell>
          <cell r="K100">
            <v>6008</v>
          </cell>
          <cell r="L100">
            <v>750812</v>
          </cell>
          <cell r="M100">
            <v>6549</v>
          </cell>
          <cell r="N100">
            <v>847482</v>
          </cell>
        </row>
        <row r="101">
          <cell r="D101" t="str">
            <v>一期9栋2梯1503</v>
          </cell>
          <cell r="E101">
            <v>1503</v>
          </cell>
          <cell r="F101">
            <v>114.65</v>
          </cell>
          <cell r="G101">
            <v>91.96</v>
          </cell>
          <cell r="H101">
            <v>6782</v>
          </cell>
          <cell r="I101">
            <v>777506</v>
          </cell>
          <cell r="J101">
            <v>688818</v>
          </cell>
          <cell r="K101">
            <v>6008</v>
          </cell>
          <cell r="L101">
            <v>750812</v>
          </cell>
          <cell r="M101">
            <v>6549</v>
          </cell>
          <cell r="N101">
            <v>847482</v>
          </cell>
        </row>
        <row r="102">
          <cell r="D102" t="str">
            <v>一期9栋2梯1403</v>
          </cell>
          <cell r="E102">
            <v>1403</v>
          </cell>
          <cell r="F102">
            <v>114.65</v>
          </cell>
          <cell r="G102">
            <v>91.96</v>
          </cell>
          <cell r="H102">
            <v>6477</v>
          </cell>
          <cell r="I102">
            <v>742564</v>
          </cell>
          <cell r="J102">
            <v>657862</v>
          </cell>
          <cell r="K102">
            <v>5738</v>
          </cell>
          <cell r="L102">
            <v>723649</v>
          </cell>
          <cell r="M102">
            <v>6312</v>
          </cell>
          <cell r="N102">
            <v>816822</v>
          </cell>
        </row>
        <row r="103">
          <cell r="D103" t="str">
            <v>一期9栋2梯1203</v>
          </cell>
          <cell r="E103">
            <v>1203</v>
          </cell>
          <cell r="F103">
            <v>114.65</v>
          </cell>
          <cell r="G103">
            <v>91.96</v>
          </cell>
          <cell r="H103">
            <v>6725</v>
          </cell>
          <cell r="I103">
            <v>771035</v>
          </cell>
          <cell r="J103">
            <v>683085</v>
          </cell>
          <cell r="K103">
            <v>5958</v>
          </cell>
          <cell r="L103">
            <v>744563</v>
          </cell>
          <cell r="M103">
            <v>6495</v>
          </cell>
          <cell r="N103">
            <v>840429</v>
          </cell>
        </row>
        <row r="104">
          <cell r="D104" t="str">
            <v>一期9栋2梯1103</v>
          </cell>
          <cell r="E104">
            <v>1103</v>
          </cell>
          <cell r="F104">
            <v>114.65</v>
          </cell>
          <cell r="G104">
            <v>91.96</v>
          </cell>
          <cell r="H104">
            <v>6725</v>
          </cell>
          <cell r="I104">
            <v>771035</v>
          </cell>
          <cell r="J104">
            <v>683085</v>
          </cell>
          <cell r="K104">
            <v>5958</v>
          </cell>
          <cell r="L104">
            <v>744563</v>
          </cell>
          <cell r="M104">
            <v>6495</v>
          </cell>
          <cell r="N104">
            <v>840429</v>
          </cell>
        </row>
        <row r="105">
          <cell r="D105" t="str">
            <v>一期9栋2梯1003</v>
          </cell>
          <cell r="E105">
            <v>1003</v>
          </cell>
          <cell r="F105">
            <v>114.65</v>
          </cell>
          <cell r="G105">
            <v>91.96</v>
          </cell>
          <cell r="H105">
            <v>6669</v>
          </cell>
          <cell r="I105">
            <v>764565</v>
          </cell>
          <cell r="J105">
            <v>677353</v>
          </cell>
          <cell r="K105">
            <v>5908</v>
          </cell>
          <cell r="L105">
            <v>738315</v>
          </cell>
          <cell r="M105">
            <v>6440</v>
          </cell>
          <cell r="N105">
            <v>833376</v>
          </cell>
        </row>
        <row r="106">
          <cell r="D106" t="str">
            <v>一期9栋2梯903</v>
          </cell>
          <cell r="E106">
            <v>903</v>
          </cell>
          <cell r="F106">
            <v>114.65</v>
          </cell>
          <cell r="G106">
            <v>91.96</v>
          </cell>
          <cell r="H106">
            <v>6669</v>
          </cell>
          <cell r="I106">
            <v>764565</v>
          </cell>
          <cell r="J106">
            <v>677353</v>
          </cell>
          <cell r="K106">
            <v>5908</v>
          </cell>
          <cell r="L106">
            <v>738315</v>
          </cell>
          <cell r="M106">
            <v>6440</v>
          </cell>
          <cell r="N106">
            <v>833376</v>
          </cell>
        </row>
        <row r="107">
          <cell r="D107" t="str">
            <v>一期9栋2梯803</v>
          </cell>
          <cell r="E107">
            <v>803</v>
          </cell>
          <cell r="F107">
            <v>114.65</v>
          </cell>
          <cell r="G107">
            <v>91.96</v>
          </cell>
          <cell r="H107">
            <v>6669</v>
          </cell>
          <cell r="I107">
            <v>764565</v>
          </cell>
          <cell r="J107">
            <v>677353</v>
          </cell>
          <cell r="K107">
            <v>5908</v>
          </cell>
          <cell r="L107">
            <v>738315</v>
          </cell>
          <cell r="M107">
            <v>6440</v>
          </cell>
          <cell r="N107">
            <v>833376</v>
          </cell>
        </row>
        <row r="108">
          <cell r="D108" t="str">
            <v>一期9栋2梯703</v>
          </cell>
          <cell r="E108">
            <v>703</v>
          </cell>
          <cell r="F108">
            <v>114.65</v>
          </cell>
          <cell r="G108">
            <v>91.96</v>
          </cell>
          <cell r="H108">
            <v>6612</v>
          </cell>
          <cell r="I108">
            <v>758094</v>
          </cell>
          <cell r="J108">
            <v>671620</v>
          </cell>
          <cell r="K108">
            <v>5858</v>
          </cell>
          <cell r="L108">
            <v>732066</v>
          </cell>
          <cell r="M108">
            <v>6386</v>
          </cell>
          <cell r="N108">
            <v>826323</v>
          </cell>
        </row>
        <row r="109">
          <cell r="D109" t="str">
            <v>一期9栋2梯603</v>
          </cell>
          <cell r="E109">
            <v>603</v>
          </cell>
          <cell r="F109">
            <v>114.65</v>
          </cell>
          <cell r="G109">
            <v>91.96</v>
          </cell>
          <cell r="H109">
            <v>6612</v>
          </cell>
          <cell r="I109">
            <v>758094</v>
          </cell>
          <cell r="J109">
            <v>671620</v>
          </cell>
          <cell r="K109">
            <v>5858</v>
          </cell>
          <cell r="L109">
            <v>732066</v>
          </cell>
          <cell r="M109">
            <v>6386</v>
          </cell>
          <cell r="N109">
            <v>826323</v>
          </cell>
        </row>
        <row r="110">
          <cell r="D110" t="str">
            <v>一期9栋2梯503</v>
          </cell>
          <cell r="E110">
            <v>503</v>
          </cell>
          <cell r="F110">
            <v>114.65</v>
          </cell>
          <cell r="G110">
            <v>91.96</v>
          </cell>
          <cell r="H110">
            <v>6612</v>
          </cell>
          <cell r="I110">
            <v>758094</v>
          </cell>
          <cell r="J110">
            <v>671620</v>
          </cell>
          <cell r="K110">
            <v>5858</v>
          </cell>
          <cell r="L110">
            <v>732066</v>
          </cell>
          <cell r="M110">
            <v>6386</v>
          </cell>
          <cell r="N110">
            <v>826323</v>
          </cell>
        </row>
        <row r="111">
          <cell r="D111" t="str">
            <v>一期9栋2梯403</v>
          </cell>
          <cell r="E111">
            <v>403</v>
          </cell>
          <cell r="F111">
            <v>114.65</v>
          </cell>
          <cell r="G111">
            <v>91.96</v>
          </cell>
          <cell r="H111">
            <v>6420</v>
          </cell>
          <cell r="I111">
            <v>736093</v>
          </cell>
          <cell r="J111">
            <v>652129</v>
          </cell>
          <cell r="K111">
            <v>5688</v>
          </cell>
          <cell r="L111">
            <v>719951</v>
          </cell>
          <cell r="M111">
            <v>6280</v>
          </cell>
          <cell r="N111">
            <v>812648</v>
          </cell>
        </row>
        <row r="112">
          <cell r="D112" t="str">
            <v>一期9栋2梯303</v>
          </cell>
          <cell r="E112">
            <v>303</v>
          </cell>
          <cell r="F112">
            <v>114.65</v>
          </cell>
          <cell r="G112">
            <v>91.96</v>
          </cell>
          <cell r="H112">
            <v>6307</v>
          </cell>
          <cell r="I112">
            <v>723152</v>
          </cell>
          <cell r="J112">
            <v>640664</v>
          </cell>
          <cell r="K112">
            <v>5588</v>
          </cell>
          <cell r="L112">
            <v>711138</v>
          </cell>
          <cell r="M112">
            <v>6203</v>
          </cell>
          <cell r="N112">
            <v>802700</v>
          </cell>
        </row>
        <row r="113">
          <cell r="D113" t="str">
            <v>一期9栋2梯203</v>
          </cell>
          <cell r="E113">
            <v>203</v>
          </cell>
          <cell r="F113">
            <v>114.65</v>
          </cell>
          <cell r="G113">
            <v>91.96</v>
          </cell>
          <cell r="H113">
            <v>6138</v>
          </cell>
          <cell r="I113">
            <v>703741</v>
          </cell>
          <cell r="J113">
            <v>623467</v>
          </cell>
          <cell r="K113">
            <v>5438</v>
          </cell>
          <cell r="L113">
            <v>688308</v>
          </cell>
          <cell r="M113">
            <v>6004</v>
          </cell>
          <cell r="N113">
            <v>776931</v>
          </cell>
        </row>
        <row r="114">
          <cell r="D114" t="str">
            <v>一期9栋2梯2404</v>
          </cell>
          <cell r="E114">
            <v>2404</v>
          </cell>
          <cell r="F114">
            <v>86.78</v>
          </cell>
          <cell r="G114">
            <v>69.61</v>
          </cell>
          <cell r="H114">
            <v>5856</v>
          </cell>
          <cell r="I114">
            <v>508182</v>
          </cell>
          <cell r="J114">
            <v>450215</v>
          </cell>
          <cell r="K114">
            <v>5188</v>
          </cell>
          <cell r="L114">
            <v>520899</v>
          </cell>
          <cell r="M114">
            <v>6003</v>
          </cell>
          <cell r="N114">
            <v>587967</v>
          </cell>
        </row>
        <row r="115">
          <cell r="D115" t="str">
            <v>一期9栋2梯2304</v>
          </cell>
          <cell r="E115">
            <v>2304</v>
          </cell>
          <cell r="F115">
            <v>86.78</v>
          </cell>
          <cell r="G115">
            <v>69.61</v>
          </cell>
          <cell r="H115">
            <v>6443</v>
          </cell>
          <cell r="I115">
            <v>559119</v>
          </cell>
          <cell r="J115">
            <v>495341</v>
          </cell>
          <cell r="K115">
            <v>5708</v>
          </cell>
          <cell r="L115">
            <v>537445</v>
          </cell>
          <cell r="M115">
            <v>6194</v>
          </cell>
          <cell r="N115">
            <v>606644</v>
          </cell>
        </row>
        <row r="116">
          <cell r="D116" t="str">
            <v>一期9栋2梯2204</v>
          </cell>
          <cell r="E116">
            <v>2204</v>
          </cell>
          <cell r="F116">
            <v>86.78</v>
          </cell>
          <cell r="G116">
            <v>69.61</v>
          </cell>
          <cell r="H116">
            <v>6443</v>
          </cell>
          <cell r="I116">
            <v>559119</v>
          </cell>
          <cell r="J116">
            <v>495341</v>
          </cell>
          <cell r="K116">
            <v>5708</v>
          </cell>
          <cell r="L116">
            <v>537445</v>
          </cell>
          <cell r="M116">
            <v>6194</v>
          </cell>
          <cell r="N116">
            <v>606644</v>
          </cell>
        </row>
        <row r="117">
          <cell r="D117" t="str">
            <v>一期9栋2梯2104</v>
          </cell>
          <cell r="E117">
            <v>2104</v>
          </cell>
          <cell r="F117">
            <v>86.78</v>
          </cell>
          <cell r="G117">
            <v>69.61</v>
          </cell>
          <cell r="H117">
            <v>6443</v>
          </cell>
          <cell r="I117">
            <v>559119</v>
          </cell>
          <cell r="J117">
            <v>495341</v>
          </cell>
          <cell r="K117">
            <v>5708</v>
          </cell>
          <cell r="L117">
            <v>537445</v>
          </cell>
          <cell r="M117">
            <v>6194</v>
          </cell>
          <cell r="N117">
            <v>606644</v>
          </cell>
        </row>
        <row r="118">
          <cell r="D118" t="str">
            <v>一期9栋2梯2004</v>
          </cell>
          <cell r="E118">
            <v>2004</v>
          </cell>
          <cell r="F118">
            <v>86.78</v>
          </cell>
          <cell r="G118">
            <v>69.61</v>
          </cell>
          <cell r="H118">
            <v>6443</v>
          </cell>
          <cell r="I118">
            <v>559119</v>
          </cell>
          <cell r="J118">
            <v>495341</v>
          </cell>
          <cell r="K118">
            <v>5708</v>
          </cell>
          <cell r="L118">
            <v>537445</v>
          </cell>
          <cell r="M118">
            <v>6194</v>
          </cell>
          <cell r="N118">
            <v>606644</v>
          </cell>
        </row>
        <row r="119">
          <cell r="D119" t="str">
            <v>一期9栋2梯1904</v>
          </cell>
          <cell r="E119">
            <v>1904</v>
          </cell>
          <cell r="F119">
            <v>86.78</v>
          </cell>
          <cell r="G119">
            <v>69.61</v>
          </cell>
          <cell r="H119">
            <v>6499</v>
          </cell>
          <cell r="I119">
            <v>564016</v>
          </cell>
          <cell r="J119">
            <v>499680</v>
          </cell>
          <cell r="K119">
            <v>5758</v>
          </cell>
          <cell r="L119">
            <v>542153</v>
          </cell>
          <cell r="M119">
            <v>6248</v>
          </cell>
          <cell r="N119">
            <v>611958</v>
          </cell>
        </row>
        <row r="120">
          <cell r="D120" t="str">
            <v>一期9栋2梯1704</v>
          </cell>
          <cell r="E120">
            <v>1704</v>
          </cell>
          <cell r="F120">
            <v>86.78</v>
          </cell>
          <cell r="G120">
            <v>69.61</v>
          </cell>
          <cell r="H120">
            <v>6499</v>
          </cell>
          <cell r="I120">
            <v>564016</v>
          </cell>
          <cell r="J120">
            <v>499680</v>
          </cell>
          <cell r="K120">
            <v>5758</v>
          </cell>
          <cell r="L120">
            <v>542153</v>
          </cell>
          <cell r="M120">
            <v>6248</v>
          </cell>
          <cell r="N120">
            <v>611958</v>
          </cell>
        </row>
        <row r="121">
          <cell r="D121" t="str">
            <v>一期9栋2梯1504</v>
          </cell>
          <cell r="E121">
            <v>1504</v>
          </cell>
          <cell r="F121">
            <v>86.78</v>
          </cell>
          <cell r="G121">
            <v>69.61</v>
          </cell>
          <cell r="H121">
            <v>6443</v>
          </cell>
          <cell r="I121">
            <v>559119</v>
          </cell>
          <cell r="J121">
            <v>495341</v>
          </cell>
          <cell r="K121">
            <v>5708</v>
          </cell>
          <cell r="L121">
            <v>537445</v>
          </cell>
          <cell r="M121">
            <v>6194</v>
          </cell>
          <cell r="N121">
            <v>606644</v>
          </cell>
        </row>
        <row r="122">
          <cell r="D122" t="str">
            <v>一期9栋2梯1304</v>
          </cell>
          <cell r="E122">
            <v>1304</v>
          </cell>
          <cell r="F122">
            <v>86.78</v>
          </cell>
          <cell r="G122">
            <v>69.61</v>
          </cell>
          <cell r="H122">
            <v>6387</v>
          </cell>
          <cell r="I122">
            <v>554221</v>
          </cell>
          <cell r="J122">
            <v>491002</v>
          </cell>
          <cell r="K122">
            <v>5658</v>
          </cell>
          <cell r="L122">
            <v>532738</v>
          </cell>
          <cell r="M122">
            <v>6139</v>
          </cell>
          <cell r="N122">
            <v>601331</v>
          </cell>
        </row>
        <row r="123">
          <cell r="D123" t="str">
            <v>一期9栋2梯1204</v>
          </cell>
          <cell r="E123">
            <v>1204</v>
          </cell>
          <cell r="F123">
            <v>86.78</v>
          </cell>
          <cell r="G123">
            <v>69.61</v>
          </cell>
          <cell r="H123">
            <v>6387</v>
          </cell>
          <cell r="I123">
            <v>554221</v>
          </cell>
          <cell r="J123">
            <v>491002</v>
          </cell>
          <cell r="K123">
            <v>5658</v>
          </cell>
          <cell r="L123">
            <v>532738</v>
          </cell>
          <cell r="M123">
            <v>6139</v>
          </cell>
          <cell r="N123">
            <v>601331</v>
          </cell>
        </row>
        <row r="124">
          <cell r="D124" t="str">
            <v>一期9栋2梯1104</v>
          </cell>
          <cell r="E124">
            <v>1104</v>
          </cell>
          <cell r="F124">
            <v>86.78</v>
          </cell>
          <cell r="G124">
            <v>69.61</v>
          </cell>
          <cell r="H124">
            <v>6387</v>
          </cell>
          <cell r="I124">
            <v>554221</v>
          </cell>
          <cell r="J124">
            <v>491002</v>
          </cell>
          <cell r="K124">
            <v>5658</v>
          </cell>
          <cell r="L124">
            <v>532738</v>
          </cell>
          <cell r="M124">
            <v>6139</v>
          </cell>
          <cell r="N124">
            <v>601331</v>
          </cell>
        </row>
        <row r="125">
          <cell r="D125" t="str">
            <v>一期9栋2梯2305</v>
          </cell>
          <cell r="E125">
            <v>2305</v>
          </cell>
          <cell r="F125">
            <v>86.78</v>
          </cell>
          <cell r="G125">
            <v>69.61</v>
          </cell>
          <cell r="H125">
            <v>6556</v>
          </cell>
          <cell r="I125">
            <v>568914</v>
          </cell>
          <cell r="J125">
            <v>504019</v>
          </cell>
          <cell r="K125">
            <v>5808</v>
          </cell>
          <cell r="L125">
            <v>546861</v>
          </cell>
          <cell r="M125">
            <v>6302</v>
          </cell>
          <cell r="N125">
            <v>617272</v>
          </cell>
        </row>
        <row r="126">
          <cell r="D126" t="str">
            <v>一期9栋2梯2205</v>
          </cell>
          <cell r="E126">
            <v>2205</v>
          </cell>
          <cell r="F126">
            <v>86.78</v>
          </cell>
          <cell r="G126">
            <v>69.61</v>
          </cell>
          <cell r="H126">
            <v>6556</v>
          </cell>
          <cell r="I126">
            <v>568914</v>
          </cell>
          <cell r="J126">
            <v>504019</v>
          </cell>
          <cell r="K126">
            <v>5808</v>
          </cell>
          <cell r="L126">
            <v>546861</v>
          </cell>
          <cell r="M126">
            <v>6302</v>
          </cell>
          <cell r="N126">
            <v>617272</v>
          </cell>
        </row>
        <row r="127">
          <cell r="D127" t="str">
            <v>一期9栋2梯2105</v>
          </cell>
          <cell r="E127">
            <v>2105</v>
          </cell>
          <cell r="F127">
            <v>86.78</v>
          </cell>
          <cell r="G127">
            <v>69.61</v>
          </cell>
          <cell r="H127">
            <v>6556</v>
          </cell>
          <cell r="I127">
            <v>568914</v>
          </cell>
          <cell r="J127">
            <v>504019</v>
          </cell>
          <cell r="K127">
            <v>5808</v>
          </cell>
          <cell r="L127">
            <v>546861</v>
          </cell>
          <cell r="M127">
            <v>6302</v>
          </cell>
          <cell r="N127">
            <v>617272</v>
          </cell>
        </row>
        <row r="128">
          <cell r="D128" t="str">
            <v>一期9栋2梯2005</v>
          </cell>
          <cell r="E128">
            <v>2005</v>
          </cell>
          <cell r="F128">
            <v>86.78</v>
          </cell>
          <cell r="G128">
            <v>69.61</v>
          </cell>
          <cell r="H128">
            <v>6556</v>
          </cell>
          <cell r="I128">
            <v>568914</v>
          </cell>
          <cell r="J128">
            <v>504019</v>
          </cell>
          <cell r="K128">
            <v>5808</v>
          </cell>
          <cell r="L128">
            <v>546861</v>
          </cell>
          <cell r="M128">
            <v>6302</v>
          </cell>
          <cell r="N128">
            <v>617272</v>
          </cell>
        </row>
        <row r="129">
          <cell r="D129" t="str">
            <v>一期9栋2梯1805</v>
          </cell>
          <cell r="E129">
            <v>1805</v>
          </cell>
          <cell r="F129">
            <v>86.78</v>
          </cell>
          <cell r="G129">
            <v>69.61</v>
          </cell>
          <cell r="H129">
            <v>6251</v>
          </cell>
          <cell r="I129">
            <v>542466</v>
          </cell>
          <cell r="J129">
            <v>480588</v>
          </cell>
          <cell r="K129">
            <v>5538</v>
          </cell>
          <cell r="L129">
            <v>528647</v>
          </cell>
          <cell r="M129">
            <v>6092</v>
          </cell>
          <cell r="N129">
            <v>596713</v>
          </cell>
        </row>
        <row r="130">
          <cell r="D130" t="str">
            <v>一期9栋2梯1705</v>
          </cell>
          <cell r="E130">
            <v>1705</v>
          </cell>
          <cell r="F130">
            <v>86.78</v>
          </cell>
          <cell r="G130">
            <v>69.61</v>
          </cell>
          <cell r="H130">
            <v>6612</v>
          </cell>
          <cell r="I130">
            <v>573812</v>
          </cell>
          <cell r="J130">
            <v>508358</v>
          </cell>
          <cell r="K130">
            <v>5858</v>
          </cell>
          <cell r="L130">
            <v>551569</v>
          </cell>
          <cell r="M130">
            <v>6356</v>
          </cell>
          <cell r="N130">
            <v>622586</v>
          </cell>
        </row>
        <row r="131">
          <cell r="D131" t="str">
            <v>一期9栋2梯1605</v>
          </cell>
          <cell r="E131">
            <v>1605</v>
          </cell>
          <cell r="F131">
            <v>86.78</v>
          </cell>
          <cell r="G131">
            <v>69.61</v>
          </cell>
          <cell r="H131">
            <v>6556</v>
          </cell>
          <cell r="I131">
            <v>568914</v>
          </cell>
          <cell r="J131">
            <v>504019</v>
          </cell>
          <cell r="K131">
            <v>5808</v>
          </cell>
          <cell r="L131">
            <v>546861</v>
          </cell>
          <cell r="M131">
            <v>6302</v>
          </cell>
          <cell r="N131">
            <v>617272</v>
          </cell>
        </row>
        <row r="132">
          <cell r="D132" t="str">
            <v>一期9栋2梯1505</v>
          </cell>
          <cell r="E132">
            <v>1505</v>
          </cell>
          <cell r="F132">
            <v>86.78</v>
          </cell>
          <cell r="G132">
            <v>69.61</v>
          </cell>
          <cell r="H132">
            <v>6556</v>
          </cell>
          <cell r="I132">
            <v>568914</v>
          </cell>
          <cell r="J132">
            <v>504019</v>
          </cell>
          <cell r="K132">
            <v>5808</v>
          </cell>
          <cell r="L132">
            <v>546861</v>
          </cell>
          <cell r="M132">
            <v>6302</v>
          </cell>
          <cell r="N132">
            <v>617272</v>
          </cell>
        </row>
        <row r="133">
          <cell r="D133" t="str">
            <v>一期9栋2梯1405</v>
          </cell>
          <cell r="E133">
            <v>1405</v>
          </cell>
          <cell r="F133">
            <v>86.78</v>
          </cell>
          <cell r="G133">
            <v>69.61</v>
          </cell>
          <cell r="H133">
            <v>6251</v>
          </cell>
          <cell r="I133">
            <v>542466</v>
          </cell>
          <cell r="J133">
            <v>480588</v>
          </cell>
          <cell r="K133">
            <v>5538</v>
          </cell>
          <cell r="L133">
            <v>528647</v>
          </cell>
          <cell r="M133">
            <v>6092</v>
          </cell>
          <cell r="N133">
            <v>596713</v>
          </cell>
        </row>
        <row r="134">
          <cell r="D134" t="str">
            <v>一期9栋2梯1305</v>
          </cell>
          <cell r="E134">
            <v>1305</v>
          </cell>
          <cell r="F134">
            <v>86.78</v>
          </cell>
          <cell r="G134">
            <v>69.61</v>
          </cell>
          <cell r="H134">
            <v>6499</v>
          </cell>
          <cell r="I134">
            <v>564016</v>
          </cell>
          <cell r="J134">
            <v>499680</v>
          </cell>
          <cell r="K134">
            <v>5758</v>
          </cell>
          <cell r="L134">
            <v>542153</v>
          </cell>
          <cell r="M134">
            <v>6248</v>
          </cell>
          <cell r="N134">
            <v>611958</v>
          </cell>
        </row>
        <row r="135">
          <cell r="D135" t="str">
            <v>一期9栋2梯1205</v>
          </cell>
          <cell r="E135">
            <v>1205</v>
          </cell>
          <cell r="F135">
            <v>86.78</v>
          </cell>
          <cell r="G135">
            <v>69.61</v>
          </cell>
          <cell r="H135">
            <v>6499</v>
          </cell>
          <cell r="I135">
            <v>564016</v>
          </cell>
          <cell r="J135">
            <v>499680</v>
          </cell>
          <cell r="K135">
            <v>5758</v>
          </cell>
          <cell r="L135">
            <v>542153</v>
          </cell>
          <cell r="M135">
            <v>6248</v>
          </cell>
          <cell r="N135">
            <v>611958</v>
          </cell>
        </row>
        <row r="136">
          <cell r="D136" t="str">
            <v>一期9栋2梯1105</v>
          </cell>
          <cell r="E136">
            <v>1105</v>
          </cell>
          <cell r="F136">
            <v>86.78</v>
          </cell>
          <cell r="G136">
            <v>69.61</v>
          </cell>
          <cell r="H136">
            <v>6499</v>
          </cell>
          <cell r="I136">
            <v>564016</v>
          </cell>
          <cell r="J136">
            <v>499680</v>
          </cell>
          <cell r="K136">
            <v>5758</v>
          </cell>
          <cell r="L136">
            <v>542153</v>
          </cell>
          <cell r="M136">
            <v>6248</v>
          </cell>
          <cell r="N136">
            <v>611958</v>
          </cell>
        </row>
        <row r="137">
          <cell r="D137" t="str">
            <v>一期9栋2梯905</v>
          </cell>
          <cell r="E137">
            <v>905</v>
          </cell>
          <cell r="F137">
            <v>86.78</v>
          </cell>
          <cell r="G137">
            <v>69.61</v>
          </cell>
          <cell r="H137">
            <v>6443</v>
          </cell>
          <cell r="I137">
            <v>559119</v>
          </cell>
          <cell r="J137">
            <v>495341</v>
          </cell>
          <cell r="K137">
            <v>5708</v>
          </cell>
          <cell r="L137">
            <v>537445</v>
          </cell>
          <cell r="M137">
            <v>6194</v>
          </cell>
          <cell r="N137">
            <v>606644</v>
          </cell>
        </row>
        <row r="138">
          <cell r="D138" t="str">
            <v>一期9栋2梯705</v>
          </cell>
          <cell r="E138">
            <v>705</v>
          </cell>
          <cell r="F138">
            <v>86.78</v>
          </cell>
          <cell r="G138">
            <v>69.61</v>
          </cell>
          <cell r="H138">
            <v>6387</v>
          </cell>
          <cell r="I138">
            <v>554221</v>
          </cell>
          <cell r="J138">
            <v>491002</v>
          </cell>
          <cell r="K138">
            <v>5658</v>
          </cell>
          <cell r="L138">
            <v>532738</v>
          </cell>
          <cell r="M138">
            <v>6139</v>
          </cell>
          <cell r="N138">
            <v>601331</v>
          </cell>
        </row>
        <row r="139">
          <cell r="D139" t="str">
            <v>一期9栋2梯505</v>
          </cell>
          <cell r="E139">
            <v>505</v>
          </cell>
          <cell r="F139">
            <v>86.78</v>
          </cell>
          <cell r="G139">
            <v>69.61</v>
          </cell>
          <cell r="H139">
            <v>6387</v>
          </cell>
          <cell r="I139">
            <v>554221</v>
          </cell>
          <cell r="J139">
            <v>491002</v>
          </cell>
          <cell r="K139">
            <v>5658</v>
          </cell>
          <cell r="L139">
            <v>532738</v>
          </cell>
          <cell r="M139">
            <v>6139</v>
          </cell>
          <cell r="N139">
            <v>601331</v>
          </cell>
        </row>
        <row r="140">
          <cell r="D140" t="str">
            <v>一期9栋2梯2406</v>
          </cell>
          <cell r="E140">
            <v>2406</v>
          </cell>
          <cell r="F140">
            <v>114.65</v>
          </cell>
          <cell r="G140">
            <v>91.96</v>
          </cell>
          <cell r="H140">
            <v>6646</v>
          </cell>
          <cell r="I140">
            <v>761975</v>
          </cell>
          <cell r="J140">
            <v>675059</v>
          </cell>
          <cell r="K140">
            <v>5888</v>
          </cell>
          <cell r="L140">
            <v>762817</v>
          </cell>
          <cell r="M140">
            <v>6654</v>
          </cell>
          <cell r="N140">
            <v>861033</v>
          </cell>
        </row>
        <row r="141">
          <cell r="D141" t="str">
            <v>一期9栋2梯2306</v>
          </cell>
          <cell r="E141">
            <v>2306</v>
          </cell>
          <cell r="F141">
            <v>114.65</v>
          </cell>
          <cell r="G141">
            <v>91.96</v>
          </cell>
          <cell r="H141">
            <v>7233</v>
          </cell>
          <cell r="I141">
            <v>829271</v>
          </cell>
          <cell r="J141">
            <v>734678</v>
          </cell>
          <cell r="K141">
            <v>6408</v>
          </cell>
          <cell r="L141">
            <v>789779</v>
          </cell>
          <cell r="M141">
            <v>6889</v>
          </cell>
          <cell r="N141">
            <v>891467</v>
          </cell>
        </row>
        <row r="142">
          <cell r="D142" t="str">
            <v>一期9栋2梯2206</v>
          </cell>
          <cell r="E142">
            <v>2206</v>
          </cell>
          <cell r="F142">
            <v>114.65</v>
          </cell>
          <cell r="G142">
            <v>91.96</v>
          </cell>
          <cell r="H142">
            <v>7233</v>
          </cell>
          <cell r="I142">
            <v>829271</v>
          </cell>
          <cell r="J142">
            <v>734678</v>
          </cell>
          <cell r="K142">
            <v>6408</v>
          </cell>
          <cell r="L142">
            <v>789779</v>
          </cell>
          <cell r="M142">
            <v>6889</v>
          </cell>
          <cell r="N142">
            <v>891467</v>
          </cell>
        </row>
        <row r="143">
          <cell r="D143" t="str">
            <v>一期9栋2梯2106</v>
          </cell>
          <cell r="E143">
            <v>2106</v>
          </cell>
          <cell r="F143">
            <v>114.65</v>
          </cell>
          <cell r="G143">
            <v>91.96</v>
          </cell>
          <cell r="H143">
            <v>7233</v>
          </cell>
          <cell r="I143">
            <v>829271</v>
          </cell>
          <cell r="J143">
            <v>734678</v>
          </cell>
          <cell r="K143">
            <v>6408</v>
          </cell>
          <cell r="L143">
            <v>789779</v>
          </cell>
          <cell r="M143">
            <v>6889</v>
          </cell>
          <cell r="N143">
            <v>891467</v>
          </cell>
        </row>
        <row r="144">
          <cell r="D144" t="str">
            <v>一期9栋2梯2006</v>
          </cell>
          <cell r="E144">
            <v>2006</v>
          </cell>
          <cell r="F144">
            <v>114.65</v>
          </cell>
          <cell r="G144">
            <v>91.96</v>
          </cell>
          <cell r="H144">
            <v>7233</v>
          </cell>
          <cell r="I144">
            <v>829271</v>
          </cell>
          <cell r="J144">
            <v>734678</v>
          </cell>
          <cell r="K144">
            <v>6408</v>
          </cell>
          <cell r="L144">
            <v>789779</v>
          </cell>
          <cell r="M144">
            <v>6889</v>
          </cell>
          <cell r="N144">
            <v>891467</v>
          </cell>
        </row>
        <row r="145">
          <cell r="D145" t="str">
            <v>一期9栋2梯1906</v>
          </cell>
          <cell r="E145">
            <v>1906</v>
          </cell>
          <cell r="F145">
            <v>114.65</v>
          </cell>
          <cell r="G145">
            <v>91.96</v>
          </cell>
          <cell r="H145">
            <v>7289</v>
          </cell>
          <cell r="I145">
            <v>835741</v>
          </cell>
          <cell r="J145">
            <v>740410</v>
          </cell>
          <cell r="K145">
            <v>6458</v>
          </cell>
          <cell r="L145">
            <v>795941</v>
          </cell>
          <cell r="M145">
            <v>6943</v>
          </cell>
          <cell r="N145">
            <v>898422</v>
          </cell>
        </row>
        <row r="146">
          <cell r="D146" t="str">
            <v>一期9栋2梯1806</v>
          </cell>
          <cell r="E146">
            <v>1806</v>
          </cell>
          <cell r="F146">
            <v>114.65</v>
          </cell>
          <cell r="G146">
            <v>91.96</v>
          </cell>
          <cell r="H146">
            <v>6928</v>
          </cell>
          <cell r="I146">
            <v>794329</v>
          </cell>
          <cell r="J146">
            <v>703722</v>
          </cell>
          <cell r="K146">
            <v>6138</v>
          </cell>
          <cell r="L146">
            <v>767057</v>
          </cell>
          <cell r="M146">
            <v>6691</v>
          </cell>
          <cell r="N146">
            <v>865819</v>
          </cell>
        </row>
        <row r="147">
          <cell r="D147" t="str">
            <v>一期9栋2梯1706</v>
          </cell>
          <cell r="E147">
            <v>1706</v>
          </cell>
          <cell r="F147">
            <v>114.65</v>
          </cell>
          <cell r="G147">
            <v>91.96</v>
          </cell>
          <cell r="H147">
            <v>7289</v>
          </cell>
          <cell r="I147">
            <v>835741</v>
          </cell>
          <cell r="J147">
            <v>740410</v>
          </cell>
          <cell r="K147">
            <v>6458</v>
          </cell>
          <cell r="L147">
            <v>795941</v>
          </cell>
          <cell r="M147">
            <v>6943</v>
          </cell>
          <cell r="N147">
            <v>898422</v>
          </cell>
        </row>
        <row r="148">
          <cell r="D148" t="str">
            <v>一期9栋2梯1506</v>
          </cell>
          <cell r="E148">
            <v>1506</v>
          </cell>
          <cell r="F148">
            <v>114.65</v>
          </cell>
          <cell r="G148">
            <v>91.96</v>
          </cell>
          <cell r="H148">
            <v>7233</v>
          </cell>
          <cell r="I148">
            <v>829271</v>
          </cell>
          <cell r="J148">
            <v>734678</v>
          </cell>
          <cell r="K148">
            <v>6408</v>
          </cell>
          <cell r="L148">
            <v>789779</v>
          </cell>
          <cell r="M148">
            <v>6889</v>
          </cell>
          <cell r="N148">
            <v>891467</v>
          </cell>
        </row>
        <row r="149">
          <cell r="D149" t="str">
            <v>一期9栋2梯1406</v>
          </cell>
          <cell r="E149">
            <v>1406</v>
          </cell>
          <cell r="F149">
            <v>114.65</v>
          </cell>
          <cell r="G149">
            <v>91.96</v>
          </cell>
          <cell r="H149">
            <v>6928</v>
          </cell>
          <cell r="I149">
            <v>794329</v>
          </cell>
          <cell r="J149">
            <v>703722</v>
          </cell>
          <cell r="K149">
            <v>6138</v>
          </cell>
          <cell r="L149">
            <v>767057</v>
          </cell>
          <cell r="M149">
            <v>6691</v>
          </cell>
          <cell r="N149">
            <v>865819</v>
          </cell>
        </row>
        <row r="150">
          <cell r="D150" t="str">
            <v>一期9栋2梯1306</v>
          </cell>
          <cell r="E150">
            <v>1306</v>
          </cell>
          <cell r="F150">
            <v>114.65</v>
          </cell>
          <cell r="G150">
            <v>91.96</v>
          </cell>
          <cell r="H150">
            <v>7177</v>
          </cell>
          <cell r="I150">
            <v>822800</v>
          </cell>
          <cell r="J150">
            <v>728945</v>
          </cell>
          <cell r="K150">
            <v>6358</v>
          </cell>
          <cell r="L150">
            <v>783616</v>
          </cell>
          <cell r="M150">
            <v>6835</v>
          </cell>
          <cell r="N150">
            <v>884510</v>
          </cell>
        </row>
        <row r="151">
          <cell r="D151" t="str">
            <v>一期9栋2梯1206</v>
          </cell>
          <cell r="E151">
            <v>1206</v>
          </cell>
          <cell r="F151">
            <v>114.65</v>
          </cell>
          <cell r="G151">
            <v>91.96</v>
          </cell>
          <cell r="H151">
            <v>7177</v>
          </cell>
          <cell r="I151">
            <v>822800</v>
          </cell>
          <cell r="J151">
            <v>728945</v>
          </cell>
          <cell r="K151">
            <v>6358</v>
          </cell>
          <cell r="L151">
            <v>783616</v>
          </cell>
          <cell r="M151">
            <v>6835</v>
          </cell>
          <cell r="N151">
            <v>884510</v>
          </cell>
        </row>
        <row r="152">
          <cell r="D152" t="str">
            <v>一期9栋2梯1106</v>
          </cell>
          <cell r="E152">
            <v>1106</v>
          </cell>
          <cell r="F152">
            <v>114.65</v>
          </cell>
          <cell r="G152">
            <v>91.96</v>
          </cell>
          <cell r="H152">
            <v>7177</v>
          </cell>
          <cell r="I152">
            <v>822800</v>
          </cell>
          <cell r="J152">
            <v>728945</v>
          </cell>
          <cell r="K152">
            <v>6358</v>
          </cell>
          <cell r="L152">
            <v>783616</v>
          </cell>
          <cell r="M152">
            <v>6835</v>
          </cell>
          <cell r="N152">
            <v>884510</v>
          </cell>
        </row>
        <row r="153">
          <cell r="D153" t="str">
            <v>一期9栋2梯1006</v>
          </cell>
          <cell r="E153">
            <v>1006</v>
          </cell>
          <cell r="F153">
            <v>114.65</v>
          </cell>
          <cell r="G153">
            <v>91.96</v>
          </cell>
          <cell r="H153">
            <v>7120</v>
          </cell>
          <cell r="I153">
            <v>816330</v>
          </cell>
          <cell r="J153">
            <v>723213</v>
          </cell>
          <cell r="K153">
            <v>6308</v>
          </cell>
          <cell r="L153">
            <v>777454</v>
          </cell>
          <cell r="M153">
            <v>6782</v>
          </cell>
          <cell r="N153">
            <v>877555</v>
          </cell>
        </row>
        <row r="154">
          <cell r="D154" t="str">
            <v>一期9栋2梯906</v>
          </cell>
          <cell r="E154">
            <v>906</v>
          </cell>
          <cell r="F154">
            <v>114.65</v>
          </cell>
          <cell r="G154">
            <v>91.96</v>
          </cell>
          <cell r="H154">
            <v>7120</v>
          </cell>
          <cell r="I154">
            <v>816330</v>
          </cell>
          <cell r="J154">
            <v>723213</v>
          </cell>
          <cell r="K154">
            <v>6308</v>
          </cell>
          <cell r="L154">
            <v>777454</v>
          </cell>
          <cell r="M154">
            <v>6782</v>
          </cell>
          <cell r="N154">
            <v>877555</v>
          </cell>
        </row>
        <row r="155">
          <cell r="D155" t="str">
            <v>一期9栋2梯806</v>
          </cell>
          <cell r="E155">
            <v>806</v>
          </cell>
          <cell r="F155">
            <v>114.65</v>
          </cell>
          <cell r="G155">
            <v>91.96</v>
          </cell>
          <cell r="H155">
            <v>7120</v>
          </cell>
          <cell r="I155">
            <v>816330</v>
          </cell>
          <cell r="J155">
            <v>723213</v>
          </cell>
          <cell r="K155">
            <v>6308</v>
          </cell>
          <cell r="L155">
            <v>777454</v>
          </cell>
          <cell r="M155">
            <v>6782</v>
          </cell>
          <cell r="N155">
            <v>877555</v>
          </cell>
        </row>
        <row r="156">
          <cell r="D156" t="str">
            <v>一期9栋2梯706</v>
          </cell>
          <cell r="E156">
            <v>706</v>
          </cell>
          <cell r="F156">
            <v>114.65</v>
          </cell>
          <cell r="G156">
            <v>91.96</v>
          </cell>
          <cell r="H156">
            <v>7064</v>
          </cell>
          <cell r="I156">
            <v>809859</v>
          </cell>
          <cell r="J156">
            <v>717480</v>
          </cell>
          <cell r="K156">
            <v>6258</v>
          </cell>
          <cell r="L156">
            <v>771291</v>
          </cell>
          <cell r="M156">
            <v>6728</v>
          </cell>
          <cell r="N156">
            <v>870598</v>
          </cell>
        </row>
        <row r="157">
          <cell r="D157" t="str">
            <v>一期9栋2梯606</v>
          </cell>
          <cell r="E157">
            <v>606</v>
          </cell>
          <cell r="F157">
            <v>114.65</v>
          </cell>
          <cell r="G157">
            <v>91.96</v>
          </cell>
          <cell r="H157">
            <v>7064</v>
          </cell>
          <cell r="I157">
            <v>809859</v>
          </cell>
          <cell r="J157">
            <v>717480</v>
          </cell>
          <cell r="K157">
            <v>6258</v>
          </cell>
          <cell r="L157">
            <v>771291</v>
          </cell>
          <cell r="M157">
            <v>6728</v>
          </cell>
          <cell r="N157">
            <v>870598</v>
          </cell>
        </row>
        <row r="158">
          <cell r="D158" t="str">
            <v>一期9栋2梯506</v>
          </cell>
          <cell r="E158">
            <v>506</v>
          </cell>
          <cell r="F158">
            <v>114.65</v>
          </cell>
          <cell r="G158">
            <v>91.96</v>
          </cell>
          <cell r="H158">
            <v>7064</v>
          </cell>
          <cell r="I158">
            <v>809859</v>
          </cell>
          <cell r="J158">
            <v>717480</v>
          </cell>
          <cell r="K158">
            <v>6258</v>
          </cell>
          <cell r="L158">
            <v>771291</v>
          </cell>
          <cell r="M158">
            <v>6728</v>
          </cell>
          <cell r="N158">
            <v>870598</v>
          </cell>
        </row>
        <row r="159">
          <cell r="D159" t="str">
            <v>一期9栋2梯406</v>
          </cell>
          <cell r="E159">
            <v>406</v>
          </cell>
          <cell r="F159">
            <v>114.65</v>
          </cell>
          <cell r="G159">
            <v>91.96</v>
          </cell>
          <cell r="H159">
            <v>6872</v>
          </cell>
          <cell r="I159">
            <v>787858</v>
          </cell>
          <cell r="J159">
            <v>697989</v>
          </cell>
          <cell r="K159">
            <v>6088</v>
          </cell>
          <cell r="L159">
            <v>750339</v>
          </cell>
          <cell r="M159">
            <v>6545</v>
          </cell>
          <cell r="N159">
            <v>846949</v>
          </cell>
        </row>
        <row r="160">
          <cell r="D160" t="str">
            <v>一期9栋2梯306</v>
          </cell>
          <cell r="E160">
            <v>306</v>
          </cell>
          <cell r="F160">
            <v>114.65</v>
          </cell>
          <cell r="G160">
            <v>91.96</v>
          </cell>
          <cell r="H160">
            <v>6759</v>
          </cell>
          <cell r="I160">
            <v>774917</v>
          </cell>
          <cell r="J160">
            <v>686524</v>
          </cell>
          <cell r="K160">
            <v>5988</v>
          </cell>
          <cell r="L160">
            <v>738014</v>
          </cell>
          <cell r="M160">
            <v>6438</v>
          </cell>
          <cell r="N160">
            <v>833037</v>
          </cell>
        </row>
        <row r="161">
          <cell r="D161" t="str">
            <v>一期9栋2梯206</v>
          </cell>
          <cell r="E161">
            <v>206</v>
          </cell>
          <cell r="F161">
            <v>114.65</v>
          </cell>
          <cell r="G161">
            <v>91.96</v>
          </cell>
          <cell r="H161">
            <v>6590</v>
          </cell>
          <cell r="I161">
            <v>755505</v>
          </cell>
          <cell r="J161">
            <v>669327</v>
          </cell>
          <cell r="K161">
            <v>5838</v>
          </cell>
          <cell r="L161">
            <v>719527</v>
          </cell>
          <cell r="M161">
            <v>6276</v>
          </cell>
          <cell r="N161">
            <v>812169</v>
          </cell>
        </row>
        <row r="162">
          <cell r="D162" t="str">
            <v>清远保利奥体大都汇-一期-8栋-1梯-2306</v>
          </cell>
          <cell r="E162">
            <v>2306</v>
          </cell>
          <cell r="F162">
            <v>114.35</v>
          </cell>
          <cell r="G162">
            <v>91.96</v>
          </cell>
          <cell r="H162">
            <v>6646</v>
          </cell>
          <cell r="I162">
            <v>759983</v>
          </cell>
          <cell r="J162">
            <v>673293</v>
          </cell>
          <cell r="K162">
            <v>5888</v>
          </cell>
          <cell r="L162">
            <v>781020</v>
          </cell>
          <cell r="M162">
            <v>6831</v>
          </cell>
          <cell r="N162">
            <v>881580</v>
          </cell>
        </row>
        <row r="163">
          <cell r="D163" t="str">
            <v>清远保利奥体大都汇-一期-8栋-2梯-2306</v>
          </cell>
          <cell r="E163">
            <v>2306</v>
          </cell>
          <cell r="F163">
            <v>114.35</v>
          </cell>
          <cell r="G163">
            <v>91.96</v>
          </cell>
          <cell r="H163">
            <v>6885</v>
          </cell>
          <cell r="I163">
            <v>787346</v>
          </cell>
          <cell r="J163">
            <v>697535</v>
          </cell>
          <cell r="K163">
            <v>6100</v>
          </cell>
          <cell r="L163">
            <v>820302</v>
          </cell>
          <cell r="M163">
            <v>7174</v>
          </cell>
          <cell r="N163">
            <v>925920</v>
          </cell>
        </row>
        <row r="164">
          <cell r="F164">
            <v>16461.74</v>
          </cell>
          <cell r="G164">
            <v>13205.06</v>
          </cell>
          <cell r="H164">
            <v>6759</v>
          </cell>
          <cell r="I164">
            <v>111262658</v>
          </cell>
          <cell r="J164">
            <v>98571171</v>
          </cell>
          <cell r="K164">
            <v>5988</v>
          </cell>
          <cell r="L164">
            <v>106986101</v>
          </cell>
          <cell r="M164">
            <v>6500</v>
          </cell>
          <cell r="N164">
            <v>120761060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1"/>
  <sheetViews>
    <sheetView tabSelected="1" view="pageBreakPreview" zoomScale="70" zoomScaleNormal="70" topLeftCell="A168" workbookViewId="0">
      <selection activeCell="I196" sqref="I196"/>
    </sheetView>
  </sheetViews>
  <sheetFormatPr defaultColWidth="8.83333333333333" defaultRowHeight="14"/>
  <cols>
    <col min="1" max="1" style="1" width="8.83333333333333" collapsed="false"/>
    <col min="2" max="3" customWidth="true" style="1" width="11.8333333333333" collapsed="false"/>
    <col min="4" max="5" customWidth="true" style="1" width="10.0" collapsed="false"/>
    <col min="6" max="6" style="1" width="8.83333333333333" collapsed="false"/>
    <col min="7" max="7" customWidth="true" style="1" width="12.25" collapsed="false"/>
    <col min="8" max="8" customWidth="true" style="1" width="8.83333333333333" collapsed="false"/>
    <col min="9" max="9" customWidth="true" style="1" width="14.5833333333333" collapsed="false"/>
    <col min="10" max="10" customWidth="true" style="1" width="10.3333333333333" collapsed="false"/>
    <col min="11" max="11" customWidth="true" style="1" width="9.16666666666667" collapsed="false"/>
    <col min="12" max="12" customWidth="true" style="1" width="15.3333333333333" collapsed="false"/>
    <col min="13" max="13" customWidth="true" style="1" width="17.5" collapsed="false"/>
    <col min="14" max="14" customWidth="true" style="1" width="12.0833333333333" collapsed="false"/>
    <col min="15" max="15" customWidth="true" style="5" width="10.0" collapsed="false"/>
    <col min="16" max="16" customWidth="true" style="1" width="11.5" collapsed="false"/>
    <col min="17" max="17" customWidth="true" style="1" width="36.9166666666667" collapsed="false"/>
    <col min="18" max="19" style="1" width="12.6666666666667" collapsed="false"/>
    <col min="20" max="20" style="1" width="8.83333333333333" collapsed="false"/>
    <col min="21" max="21" style="1" width="9.41666666666667" collapsed="false"/>
    <col min="22" max="23" style="1" width="11.5833333333333" collapsed="false"/>
    <col min="24" max="24" style="1" width="8.83333333333333" collapsed="false"/>
    <col min="25" max="25" style="1" width="12.6666666666667" collapsed="false"/>
    <col min="26" max="26" style="1" width="13.8333333333333" collapsed="false"/>
    <col min="27" max="16309" style="1" width="8.83333333333333" collapsed="false"/>
  </cols>
  <sheetData>
    <row r="1" s="1" customFormat="1" ht="21" spans="1:17">
      <c r="A1" s="6" t="s">
        <v>0</v>
      </c>
      <c r="B1" s="6"/>
      <c r="C1" s="6"/>
      <c r="D1" s="2"/>
      <c r="E1" s="2"/>
      <c r="F1" s="2"/>
      <c r="G1" s="2"/>
      <c r="H1" s="2"/>
      <c r="I1" s="2"/>
      <c r="J1" s="2"/>
      <c r="K1" s="2"/>
      <c r="L1" s="16"/>
      <c r="M1" s="2"/>
      <c r="N1" s="2"/>
      <c r="O1" s="5"/>
      <c r="P1" s="2"/>
      <c r="Q1" s="2"/>
    </row>
    <row r="2" s="1" customFormat="1" ht="25.5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spans="1:1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 t="s">
        <v>3</v>
      </c>
      <c r="L3" s="17" t="s">
        <v>4</v>
      </c>
      <c r="M3" s="18"/>
      <c r="N3" s="18"/>
      <c r="O3" s="18"/>
      <c r="P3" s="18"/>
      <c r="Q3" s="18"/>
    </row>
    <row r="4" s="1" customFormat="1" spans="1:17">
      <c r="A4" s="9" t="s">
        <v>5</v>
      </c>
      <c r="B4" s="10" t="s">
        <v>6</v>
      </c>
      <c r="C4" s="11" t="s">
        <v>7</v>
      </c>
      <c r="D4" s="10" t="s">
        <v>8</v>
      </c>
      <c r="E4" s="10"/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9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9" t="s">
        <v>20</v>
      </c>
    </row>
    <row r="5" s="1" customFormat="1" ht="19" customHeight="1" spans="1:17">
      <c r="A5" s="9"/>
      <c r="B5" s="10"/>
      <c r="C5" s="12"/>
      <c r="D5" s="10"/>
      <c r="E5" s="10"/>
      <c r="F5" s="10"/>
      <c r="G5" s="10"/>
      <c r="H5" s="10"/>
      <c r="I5" s="10"/>
      <c r="J5" s="10"/>
      <c r="K5" s="10"/>
      <c r="L5" s="19"/>
      <c r="M5" s="10"/>
      <c r="N5" s="10"/>
      <c r="O5" s="10"/>
      <c r="P5" s="10"/>
      <c r="Q5" s="9"/>
    </row>
    <row r="6" s="2" customFormat="1" ht="45" customHeight="1" spans="1:26">
      <c r="A6" s="13">
        <v>1</v>
      </c>
      <c r="B6" s="13" t="s">
        <v>21</v>
      </c>
      <c r="C6" s="13" t="s">
        <v>22</v>
      </c>
      <c r="D6" s="13">
        <v>2301</v>
      </c>
      <c r="E6" s="13" t="str">
        <f>B6&amp;C6&amp;D6</f>
        <v>一期9栋1梯2301</v>
      </c>
      <c r="F6" s="14" t="s">
        <v>23</v>
      </c>
      <c r="G6" s="13" t="s">
        <v>24</v>
      </c>
      <c r="H6" s="15">
        <v>2.9</v>
      </c>
      <c r="I6" s="20">
        <v>95.13</v>
      </c>
      <c r="J6" s="21">
        <f>I6-K6</f>
        <v>18.82</v>
      </c>
      <c r="K6" s="20">
        <v>76.31</v>
      </c>
      <c r="L6" s="15">
        <f>ROUND(N6/I6,2)</f>
        <v>7085.37</v>
      </c>
      <c r="M6" s="15">
        <f>ROUND(N6/K6,2)</f>
        <v>8832.8</v>
      </c>
      <c r="N6" s="13">
        <v>674031</v>
      </c>
      <c r="O6" s="22"/>
      <c r="P6" s="23" t="s">
        <v>25</v>
      </c>
      <c r="Q6" s="14" t="s">
        <v>26</v>
      </c>
      <c r="R6" s="2">
        <f>VLOOKUP(E6,[1]一期!$D:$N,11,0)</f>
        <v>705792</v>
      </c>
      <c r="T6" s="2">
        <f>VLOOKUP(E6,[1]一期!$D:$L,9,0)</f>
        <v>625284</v>
      </c>
      <c r="U6" s="2">
        <f>N6-T6</f>
        <v>48747</v>
      </c>
      <c r="V6" s="2">
        <f>N6*0.85</f>
        <v>572926.35</v>
      </c>
      <c r="W6" s="2">
        <f>T6-V6</f>
        <v>52357.65</v>
      </c>
      <c r="X6" s="2">
        <v>659088</v>
      </c>
      <c r="Y6" s="2">
        <f>T6/0.97</f>
        <v>644622.680412371</v>
      </c>
      <c r="Z6" s="2">
        <f>N6-Y6</f>
        <v>29408.3195876288</v>
      </c>
    </row>
    <row r="7" s="2" customFormat="1" ht="45" customHeight="1" spans="1:26">
      <c r="A7" s="13">
        <v>2</v>
      </c>
      <c r="B7" s="13" t="s">
        <v>21</v>
      </c>
      <c r="C7" s="13" t="s">
        <v>22</v>
      </c>
      <c r="D7" s="13">
        <v>2201</v>
      </c>
      <c r="E7" s="13" t="str">
        <f>B7&amp;C7&amp;D7</f>
        <v>一期9栋1梯2201</v>
      </c>
      <c r="F7" s="14" t="s">
        <v>27</v>
      </c>
      <c r="G7" s="13" t="s">
        <v>24</v>
      </c>
      <c r="H7" s="15">
        <v>2.9</v>
      </c>
      <c r="I7" s="20">
        <v>95.13</v>
      </c>
      <c r="J7" s="21">
        <f>I7-K7</f>
        <v>18.82</v>
      </c>
      <c r="K7" s="20">
        <v>76.31</v>
      </c>
      <c r="L7" s="15">
        <f>ROUND(N7/I7,2)</f>
        <v>7085.37</v>
      </c>
      <c r="M7" s="15">
        <f>ROUND(N7/K7,2)</f>
        <v>8832.8</v>
      </c>
      <c r="N7" s="13">
        <v>674031</v>
      </c>
      <c r="O7" s="22"/>
      <c r="P7" s="23" t="s">
        <v>25</v>
      </c>
      <c r="Q7" s="14" t="s">
        <v>26</v>
      </c>
      <c r="R7" s="2">
        <f>VLOOKUP(E7,[1]一期!$D:$N,11,0)</f>
        <v>705792</v>
      </c>
      <c r="T7" s="2">
        <f>VLOOKUP(E7,[1]一期!$D:$L,9,0)</f>
        <v>625284</v>
      </c>
      <c r="U7" s="2">
        <f t="shared" ref="U7:U38" si="0">N7-T7</f>
        <v>48747</v>
      </c>
      <c r="V7" s="2">
        <f t="shared" ref="V7:V38" si="1">N7*0.85</f>
        <v>572926.35</v>
      </c>
      <c r="W7" s="2">
        <f>T7-V7</f>
        <v>52357.65</v>
      </c>
      <c r="X7" s="2">
        <v>659088</v>
      </c>
      <c r="Y7" s="2">
        <f>T7/0.96</f>
        <v>651337.5</v>
      </c>
      <c r="Z7" s="2">
        <f>N7-Y7</f>
        <v>22693.5</v>
      </c>
    </row>
    <row r="8" s="2" customFormat="1" ht="45" customHeight="1" spans="1:26">
      <c r="A8" s="13">
        <v>3</v>
      </c>
      <c r="B8" s="13" t="s">
        <v>21</v>
      </c>
      <c r="C8" s="13" t="s">
        <v>22</v>
      </c>
      <c r="D8" s="13">
        <v>2101</v>
      </c>
      <c r="E8" s="13" t="str">
        <f>B8&amp;C8&amp;D8</f>
        <v>一期9栋1梯2101</v>
      </c>
      <c r="F8" s="14" t="s">
        <v>28</v>
      </c>
      <c r="G8" s="13" t="s">
        <v>24</v>
      </c>
      <c r="H8" s="15">
        <v>2.9</v>
      </c>
      <c r="I8" s="20">
        <v>95.13</v>
      </c>
      <c r="J8" s="21">
        <f>I8-K8</f>
        <v>18.82</v>
      </c>
      <c r="K8" s="20">
        <v>76.31</v>
      </c>
      <c r="L8" s="15">
        <f>ROUND(N8/I8,2)</f>
        <v>7085.37</v>
      </c>
      <c r="M8" s="15">
        <f>ROUND(N8/K8,2)</f>
        <v>8832.8</v>
      </c>
      <c r="N8" s="13">
        <v>674031</v>
      </c>
      <c r="O8" s="22"/>
      <c r="P8" s="23" t="s">
        <v>25</v>
      </c>
      <c r="Q8" s="14" t="s">
        <v>26</v>
      </c>
      <c r="R8" s="2">
        <f>VLOOKUP(E8,[1]一期!$D:$N,11,0)</f>
        <v>705792</v>
      </c>
      <c r="T8" s="2">
        <f>VLOOKUP(E8,[1]一期!$D:$L,9,0)</f>
        <v>625284</v>
      </c>
      <c r="U8" s="2">
        <f t="shared" si="0"/>
        <v>48747</v>
      </c>
      <c r="V8" s="2">
        <f t="shared" si="1"/>
        <v>572926.35</v>
      </c>
      <c r="W8" s="2">
        <f>T8-V8</f>
        <v>52357.65</v>
      </c>
      <c r="X8" s="2">
        <v>659088</v>
      </c>
      <c r="Y8" s="2">
        <f>T8/0.96</f>
        <v>651337.5</v>
      </c>
      <c r="Z8" s="2">
        <f>N8-Y8</f>
        <v>22693.5</v>
      </c>
    </row>
    <row r="9" s="2" customFormat="1" ht="45" customHeight="1" spans="1:26">
      <c r="A9" s="13">
        <v>4</v>
      </c>
      <c r="B9" s="13" t="s">
        <v>21</v>
      </c>
      <c r="C9" s="13" t="s">
        <v>22</v>
      </c>
      <c r="D9" s="13">
        <v>2001</v>
      </c>
      <c r="E9" s="13" t="str">
        <f>B9&amp;C9&amp;D9</f>
        <v>一期9栋1梯2001</v>
      </c>
      <c r="F9" s="14" t="s">
        <v>29</v>
      </c>
      <c r="G9" s="13" t="s">
        <v>24</v>
      </c>
      <c r="H9" s="15">
        <v>2.9</v>
      </c>
      <c r="I9" s="20">
        <v>95.13</v>
      </c>
      <c r="J9" s="21">
        <f>I9-K9</f>
        <v>18.82</v>
      </c>
      <c r="K9" s="20">
        <v>76.31</v>
      </c>
      <c r="L9" s="15">
        <f>ROUND(N9/I9,2)</f>
        <v>7085.37</v>
      </c>
      <c r="M9" s="15">
        <f>ROUND(N9/K9,2)</f>
        <v>8832.8</v>
      </c>
      <c r="N9" s="13">
        <v>674031</v>
      </c>
      <c r="O9" s="22"/>
      <c r="P9" s="23" t="s">
        <v>25</v>
      </c>
      <c r="Q9" s="14" t="s">
        <v>26</v>
      </c>
      <c r="R9" s="2">
        <f>VLOOKUP(E9,[1]一期!$D:$N,11,0)</f>
        <v>705792</v>
      </c>
      <c r="T9" s="2">
        <f>VLOOKUP(E9,[1]一期!$D:$L,9,0)</f>
        <v>625284</v>
      </c>
      <c r="U9" s="2">
        <f t="shared" si="0"/>
        <v>48747</v>
      </c>
      <c r="V9" s="2">
        <f t="shared" si="1"/>
        <v>572926.35</v>
      </c>
      <c r="W9" s="2">
        <f>T9-V9</f>
        <v>52357.65</v>
      </c>
      <c r="X9" s="2">
        <v>659088</v>
      </c>
      <c r="Y9" s="2">
        <f>T9/0.96</f>
        <v>651337.5</v>
      </c>
      <c r="Z9" s="2">
        <f>N9-Y9</f>
        <v>22693.5</v>
      </c>
    </row>
    <row r="10" s="2" customFormat="1" ht="45" customHeight="1" spans="1:24">
      <c r="A10" s="13">
        <v>5</v>
      </c>
      <c r="B10" s="13" t="s">
        <v>21</v>
      </c>
      <c r="C10" s="13" t="s">
        <v>22</v>
      </c>
      <c r="D10" s="13">
        <v>1901</v>
      </c>
      <c r="E10" s="13" t="str">
        <f>B10&amp;C10&amp;D10</f>
        <v>一期9栋1梯1901</v>
      </c>
      <c r="F10" s="14" t="s">
        <v>30</v>
      </c>
      <c r="G10" s="13" t="s">
        <v>24</v>
      </c>
      <c r="H10" s="15">
        <v>2.9</v>
      </c>
      <c r="I10" s="20">
        <v>95.13</v>
      </c>
      <c r="J10" s="21">
        <f>I10-K10</f>
        <v>18.82</v>
      </c>
      <c r="K10" s="20">
        <v>76.31</v>
      </c>
      <c r="L10" s="15">
        <f>ROUND(N10/I10,2)</f>
        <v>6984.73</v>
      </c>
      <c r="M10" s="15">
        <f>ROUND(N10/K10,2)</f>
        <v>8707.34</v>
      </c>
      <c r="N10" s="13">
        <v>664457</v>
      </c>
      <c r="O10" s="22"/>
      <c r="P10" s="23" t="s">
        <v>25</v>
      </c>
      <c r="Q10" s="14" t="s">
        <v>26</v>
      </c>
      <c r="R10" s="2" t="e">
        <f>VLOOKUP(E10,[1]一期!$D:$N,11,0)</f>
        <v>#N/A</v>
      </c>
      <c r="U10" s="2">
        <f>N10-T10</f>
        <v>664457</v>
      </c>
      <c r="V10" s="2">
        <f t="shared" si="1"/>
        <v>564788.45</v>
      </c>
      <c r="W10" s="2">
        <f>N10-V10</f>
        <v>99668.55</v>
      </c>
      <c r="X10" s="2">
        <v>664457</v>
      </c>
    </row>
    <row r="11" s="2" customFormat="1" ht="45" customHeight="1" spans="1:26">
      <c r="A11" s="13">
        <v>6</v>
      </c>
      <c r="B11" s="13" t="s">
        <v>21</v>
      </c>
      <c r="C11" s="13" t="s">
        <v>22</v>
      </c>
      <c r="D11" s="13">
        <v>1701</v>
      </c>
      <c r="E11" s="13" t="str">
        <f>B11&amp;C11&amp;D11</f>
        <v>一期9栋1梯1701</v>
      </c>
      <c r="F11" s="14" t="s">
        <v>31</v>
      </c>
      <c r="G11" s="13" t="s">
        <v>24</v>
      </c>
      <c r="H11" s="15">
        <v>2.9</v>
      </c>
      <c r="I11" s="20">
        <v>95.13</v>
      </c>
      <c r="J11" s="21">
        <f>I11-K11</f>
        <v>18.82</v>
      </c>
      <c r="K11" s="20">
        <v>76.31</v>
      </c>
      <c r="L11" s="15">
        <f>ROUND(N11/I11,2)</f>
        <v>7260.82</v>
      </c>
      <c r="M11" s="15">
        <f>ROUND(N11/K11,2)</f>
        <v>9051.53</v>
      </c>
      <c r="N11" s="13">
        <v>690722</v>
      </c>
      <c r="O11" s="22"/>
      <c r="P11" s="23" t="s">
        <v>25</v>
      </c>
      <c r="Q11" s="14" t="s">
        <v>26</v>
      </c>
      <c r="R11" s="2">
        <f>VLOOKUP(E11,[1]一期!$D:$N,11,0)</f>
        <v>723269</v>
      </c>
      <c r="S11" s="2">
        <f>R11*0.96</f>
        <v>694338.24</v>
      </c>
      <c r="T11" s="2">
        <f>VLOOKUP(E11,[1]一期!$D:$L,9,0)</f>
        <v>640767</v>
      </c>
      <c r="U11" s="2">
        <f t="shared" si="0"/>
        <v>49955</v>
      </c>
      <c r="V11" s="2">
        <f t="shared" si="1"/>
        <v>587113.7</v>
      </c>
      <c r="W11" s="2">
        <f>T11-V11</f>
        <v>53653.3</v>
      </c>
      <c r="X11" s="2">
        <v>664457</v>
      </c>
      <c r="Y11" s="2">
        <f>T11/0.97</f>
        <v>660584.536082474</v>
      </c>
      <c r="Z11" s="2">
        <f>N11-Y11</f>
        <v>30137.4639175257</v>
      </c>
    </row>
    <row r="12" s="2" customFormat="1" ht="45" customHeight="1" spans="1:26">
      <c r="A12" s="13">
        <v>7</v>
      </c>
      <c r="B12" s="13" t="s">
        <v>21</v>
      </c>
      <c r="C12" s="13" t="s">
        <v>22</v>
      </c>
      <c r="D12" s="13">
        <v>1601</v>
      </c>
      <c r="E12" s="13" t="str">
        <f>B12&amp;C12&amp;D12</f>
        <v>一期9栋1梯1601</v>
      </c>
      <c r="F12" s="14" t="s">
        <v>32</v>
      </c>
      <c r="G12" s="13" t="s">
        <v>24</v>
      </c>
      <c r="H12" s="15">
        <v>2.9</v>
      </c>
      <c r="I12" s="20">
        <v>95.13</v>
      </c>
      <c r="J12" s="21">
        <f>I12-K12</f>
        <v>18.82</v>
      </c>
      <c r="K12" s="20">
        <v>76.31</v>
      </c>
      <c r="L12" s="15">
        <f>ROUND(N12/I12,2)</f>
        <v>7202.32</v>
      </c>
      <c r="M12" s="15">
        <f>ROUND(N12/K12,2)</f>
        <v>8978.6</v>
      </c>
      <c r="N12" s="13">
        <v>685157</v>
      </c>
      <c r="O12" s="22"/>
      <c r="P12" s="23" t="s">
        <v>25</v>
      </c>
      <c r="Q12" s="14" t="s">
        <v>26</v>
      </c>
      <c r="R12" s="2">
        <f>VLOOKUP(E12,[1]一期!$D:$N,11,0)</f>
        <v>717442</v>
      </c>
      <c r="T12" s="2">
        <f>VLOOKUP(E12,[1]一期!$D:$L,9,0)</f>
        <v>635605</v>
      </c>
      <c r="U12" s="2">
        <f t="shared" si="0"/>
        <v>49552</v>
      </c>
      <c r="V12" s="2">
        <f t="shared" si="1"/>
        <v>582383.45</v>
      </c>
      <c r="W12" s="2">
        <f>T12-V12</f>
        <v>53221.55</v>
      </c>
      <c r="X12" s="2">
        <v>659088</v>
      </c>
      <c r="Y12" s="2">
        <f>T12/0.97</f>
        <v>655262.886597938</v>
      </c>
      <c r="Z12" s="2">
        <f>N12-Y12</f>
        <v>29894.1134020619</v>
      </c>
    </row>
    <row r="13" s="2" customFormat="1" ht="45" customHeight="1" spans="1:26">
      <c r="A13" s="13">
        <v>8</v>
      </c>
      <c r="B13" s="13" t="s">
        <v>21</v>
      </c>
      <c r="C13" s="13" t="s">
        <v>22</v>
      </c>
      <c r="D13" s="13">
        <v>1501</v>
      </c>
      <c r="E13" s="13" t="str">
        <f>B13&amp;C13&amp;D13</f>
        <v>一期9栋1梯1501</v>
      </c>
      <c r="F13" s="14" t="s">
        <v>33</v>
      </c>
      <c r="G13" s="13" t="s">
        <v>24</v>
      </c>
      <c r="H13" s="15">
        <v>2.9</v>
      </c>
      <c r="I13" s="20">
        <v>95.13</v>
      </c>
      <c r="J13" s="21">
        <f>I13-K13</f>
        <v>18.82</v>
      </c>
      <c r="K13" s="20">
        <v>76.31</v>
      </c>
      <c r="L13" s="15">
        <f>ROUND(N13/I13,2)</f>
        <v>7202.32</v>
      </c>
      <c r="M13" s="15">
        <f>ROUND(N13/K13,2)</f>
        <v>8978.6</v>
      </c>
      <c r="N13" s="13">
        <v>685157</v>
      </c>
      <c r="O13" s="22"/>
      <c r="P13" s="23" t="s">
        <v>25</v>
      </c>
      <c r="Q13" s="14" t="s">
        <v>26</v>
      </c>
      <c r="R13" s="2">
        <f>VLOOKUP(E13,[1]一期!$D:$N,11,0)</f>
        <v>717442</v>
      </c>
      <c r="T13" s="2">
        <f>VLOOKUP(E13,[1]一期!$D:$L,9,0)</f>
        <v>635605</v>
      </c>
      <c r="U13" s="2">
        <f t="shared" si="0"/>
        <v>49552</v>
      </c>
      <c r="V13" s="2">
        <f t="shared" si="1"/>
        <v>582383.45</v>
      </c>
      <c r="W13" s="2">
        <f>T13-V13</f>
        <v>53221.55</v>
      </c>
      <c r="X13" s="2">
        <v>659088</v>
      </c>
      <c r="Y13" s="2">
        <f>T13/0.97</f>
        <v>655262.886597938</v>
      </c>
      <c r="Z13" s="2">
        <f>N13-Y13</f>
        <v>29894.1134020619</v>
      </c>
    </row>
    <row r="14" s="2" customFormat="1" ht="45" customHeight="1" spans="1:24">
      <c r="A14" s="13">
        <v>9</v>
      </c>
      <c r="B14" s="13" t="s">
        <v>21</v>
      </c>
      <c r="C14" s="13" t="s">
        <v>22</v>
      </c>
      <c r="D14" s="13">
        <v>1101</v>
      </c>
      <c r="E14" s="13" t="str">
        <f>B14&amp;C14&amp;D14</f>
        <v>一期9栋1梯1101</v>
      </c>
      <c r="F14" s="14" t="s">
        <v>34</v>
      </c>
      <c r="G14" s="13" t="s">
        <v>24</v>
      </c>
      <c r="H14" s="15">
        <v>2.9</v>
      </c>
      <c r="I14" s="20">
        <v>95.13</v>
      </c>
      <c r="J14" s="21">
        <f>I14-K14</f>
        <v>18.82</v>
      </c>
      <c r="K14" s="20">
        <v>76.31</v>
      </c>
      <c r="L14" s="15">
        <f>ROUND(N14/I14,2)</f>
        <v>6871.85</v>
      </c>
      <c r="M14" s="15">
        <f>ROUND(N14/K14,2)</f>
        <v>8566.62</v>
      </c>
      <c r="N14" s="13">
        <v>653719</v>
      </c>
      <c r="O14" s="22"/>
      <c r="P14" s="23" t="s">
        <v>25</v>
      </c>
      <c r="Q14" s="14" t="s">
        <v>26</v>
      </c>
      <c r="R14" s="2" t="e">
        <f>VLOOKUP(E14,[1]一期!$D:$N,11,0)</f>
        <v>#N/A</v>
      </c>
      <c r="T14" s="2" t="e">
        <f>VLOOKUP(E14,[1]一期!$D:$L,9,0)</f>
        <v>#N/A</v>
      </c>
      <c r="U14" s="2" t="e">
        <f t="shared" si="0"/>
        <v>#N/A</v>
      </c>
      <c r="V14" s="2">
        <f t="shared" si="1"/>
        <v>555661.15</v>
      </c>
      <c r="W14" s="2">
        <f>N14-V14</f>
        <v>98057.85</v>
      </c>
      <c r="X14" s="2">
        <v>653719</v>
      </c>
    </row>
    <row r="15" s="2" customFormat="1" ht="45" customHeight="1" spans="1:26">
      <c r="A15" s="13">
        <v>10</v>
      </c>
      <c r="B15" s="13" t="s">
        <v>21</v>
      </c>
      <c r="C15" s="13" t="s">
        <v>22</v>
      </c>
      <c r="D15" s="13">
        <v>801</v>
      </c>
      <c r="E15" s="13" t="str">
        <f>B15&amp;C15&amp;D15</f>
        <v>一期9栋1梯801</v>
      </c>
      <c r="F15" s="14" t="s">
        <v>35</v>
      </c>
      <c r="G15" s="13" t="s">
        <v>24</v>
      </c>
      <c r="H15" s="15">
        <v>2.9</v>
      </c>
      <c r="I15" s="20">
        <v>95.13</v>
      </c>
      <c r="J15" s="21">
        <f>I15-K15</f>
        <v>18.82</v>
      </c>
      <c r="K15" s="20">
        <v>76.31</v>
      </c>
      <c r="L15" s="15">
        <f>ROUND(N15/I15,2)</f>
        <v>7085.38</v>
      </c>
      <c r="M15" s="15">
        <f>ROUND(N15/K15,2)</f>
        <v>8832.81</v>
      </c>
      <c r="N15" s="13">
        <v>674032</v>
      </c>
      <c r="O15" s="22"/>
      <c r="P15" s="23" t="s">
        <v>25</v>
      </c>
      <c r="Q15" s="14" t="s">
        <v>26</v>
      </c>
      <c r="R15" s="2">
        <f>VLOOKUP(E15,[1]一期!$D:$N,11,0)</f>
        <v>705793</v>
      </c>
      <c r="T15" s="2">
        <f>VLOOKUP(E15,[1]一期!$D:$L,9,0)</f>
        <v>625285</v>
      </c>
      <c r="U15" s="2">
        <f t="shared" si="0"/>
        <v>48747</v>
      </c>
      <c r="V15" s="2">
        <f t="shared" si="1"/>
        <v>572927.2</v>
      </c>
      <c r="W15" s="2">
        <f t="shared" ref="W15:W44" si="2">T15-V15</f>
        <v>52357.8</v>
      </c>
      <c r="X15" s="2">
        <v>648351</v>
      </c>
      <c r="Y15" s="2">
        <f>T15/0.97</f>
        <v>644623.711340206</v>
      </c>
      <c r="Z15" s="2">
        <f t="shared" ref="Z15:Z44" si="3">N15-Y15</f>
        <v>29408.2886597938</v>
      </c>
    </row>
    <row r="16" s="2" customFormat="1" ht="45" customHeight="1" spans="1:26">
      <c r="A16" s="13">
        <v>11</v>
      </c>
      <c r="B16" s="13" t="s">
        <v>21</v>
      </c>
      <c r="C16" s="13" t="s">
        <v>22</v>
      </c>
      <c r="D16" s="13">
        <v>2302</v>
      </c>
      <c r="E16" s="13" t="str">
        <f>B16&amp;C16&amp;D16</f>
        <v>一期9栋1梯2302</v>
      </c>
      <c r="F16" s="14" t="s">
        <v>23</v>
      </c>
      <c r="G16" s="13" t="s">
        <v>24</v>
      </c>
      <c r="H16" s="15">
        <v>2.9</v>
      </c>
      <c r="I16" s="20">
        <v>95.13</v>
      </c>
      <c r="J16" s="21">
        <f>I16-K16</f>
        <v>18.82</v>
      </c>
      <c r="K16" s="20">
        <v>76.31</v>
      </c>
      <c r="L16" s="15">
        <f>ROUND(N16/I16,2)</f>
        <v>6968.41</v>
      </c>
      <c r="M16" s="15">
        <f>ROUND(N16/K16,2)</f>
        <v>8687</v>
      </c>
      <c r="N16" s="13">
        <v>662905</v>
      </c>
      <c r="O16" s="22"/>
      <c r="P16" s="23" t="s">
        <v>25</v>
      </c>
      <c r="Q16" s="14" t="s">
        <v>26</v>
      </c>
      <c r="R16" s="2">
        <f>VLOOKUP(E16,[1]一期!$D:$N,11,0)</f>
        <v>694141</v>
      </c>
      <c r="T16" s="2">
        <f>VLOOKUP(E16,[1]一期!$D:$L,9,0)</f>
        <v>614962</v>
      </c>
      <c r="U16" s="2">
        <f t="shared" si="0"/>
        <v>47943</v>
      </c>
      <c r="V16" s="2">
        <f t="shared" si="1"/>
        <v>563469.25</v>
      </c>
      <c r="W16" s="2">
        <f t="shared" si="2"/>
        <v>51492.75</v>
      </c>
      <c r="X16" s="2">
        <v>648351</v>
      </c>
      <c r="Y16" s="2">
        <f t="shared" ref="Y15:Y44" si="4">T16/0.96</f>
        <v>640585.416666667</v>
      </c>
      <c r="Z16" s="2">
        <f t="shared" si="3"/>
        <v>22319.5833333333</v>
      </c>
    </row>
    <row r="17" s="2" customFormat="1" ht="45" customHeight="1" spans="1:26">
      <c r="A17" s="13">
        <v>12</v>
      </c>
      <c r="B17" s="13" t="s">
        <v>21</v>
      </c>
      <c r="C17" s="13" t="s">
        <v>22</v>
      </c>
      <c r="D17" s="13">
        <v>2202</v>
      </c>
      <c r="E17" s="13" t="str">
        <f>B17&amp;C17&amp;D17</f>
        <v>一期9栋1梯2202</v>
      </c>
      <c r="F17" s="14" t="s">
        <v>27</v>
      </c>
      <c r="G17" s="13" t="s">
        <v>24</v>
      </c>
      <c r="H17" s="15">
        <v>2.9</v>
      </c>
      <c r="I17" s="20">
        <v>95.13</v>
      </c>
      <c r="J17" s="21">
        <f>I17-K17</f>
        <v>18.82</v>
      </c>
      <c r="K17" s="20">
        <v>76.31</v>
      </c>
      <c r="L17" s="15">
        <f>ROUND(N17/I17,2)</f>
        <v>6968.41</v>
      </c>
      <c r="M17" s="15">
        <f>ROUND(N17/K17,2)</f>
        <v>8687</v>
      </c>
      <c r="N17" s="13">
        <v>662905</v>
      </c>
      <c r="O17" s="22"/>
      <c r="P17" s="23" t="s">
        <v>25</v>
      </c>
      <c r="Q17" s="14" t="s">
        <v>26</v>
      </c>
      <c r="R17" s="2">
        <f>VLOOKUP(E17,[1]一期!$D:$N,11,0)</f>
        <v>694141</v>
      </c>
      <c r="T17" s="2">
        <f>VLOOKUP(E17,[1]一期!$D:$L,9,0)</f>
        <v>614962</v>
      </c>
      <c r="U17" s="2">
        <f t="shared" si="0"/>
        <v>47943</v>
      </c>
      <c r="V17" s="2">
        <f t="shared" si="1"/>
        <v>563469.25</v>
      </c>
      <c r="W17" s="2">
        <f t="shared" si="2"/>
        <v>51492.75</v>
      </c>
      <c r="X17" s="2">
        <v>648351</v>
      </c>
      <c r="Y17" s="2">
        <f t="shared" si="4"/>
        <v>640585.416666667</v>
      </c>
      <c r="Z17" s="2">
        <f t="shared" si="3"/>
        <v>22319.5833333333</v>
      </c>
    </row>
    <row r="18" s="2" customFormat="1" ht="45" customHeight="1" spans="1:26">
      <c r="A18" s="13">
        <v>13</v>
      </c>
      <c r="B18" s="13" t="s">
        <v>21</v>
      </c>
      <c r="C18" s="13" t="s">
        <v>22</v>
      </c>
      <c r="D18" s="13">
        <v>2102</v>
      </c>
      <c r="E18" s="13" t="str">
        <f>B18&amp;C18&amp;D18</f>
        <v>一期9栋1梯2102</v>
      </c>
      <c r="F18" s="14" t="s">
        <v>28</v>
      </c>
      <c r="G18" s="13" t="s">
        <v>24</v>
      </c>
      <c r="H18" s="15">
        <v>2.9</v>
      </c>
      <c r="I18" s="20">
        <v>95.13</v>
      </c>
      <c r="J18" s="21">
        <f>I18-K18</f>
        <v>18.82</v>
      </c>
      <c r="K18" s="20">
        <v>76.31</v>
      </c>
      <c r="L18" s="15">
        <f>ROUND(N18/I18,2)</f>
        <v>6968.41</v>
      </c>
      <c r="M18" s="15">
        <f>ROUND(N18/K18,2)</f>
        <v>8687</v>
      </c>
      <c r="N18" s="13">
        <v>662905</v>
      </c>
      <c r="O18" s="22"/>
      <c r="P18" s="23" t="s">
        <v>25</v>
      </c>
      <c r="Q18" s="14" t="s">
        <v>26</v>
      </c>
      <c r="R18" s="2">
        <f>VLOOKUP(E18,[1]一期!$D:$N,11,0)</f>
        <v>694141</v>
      </c>
      <c r="T18" s="2">
        <f>VLOOKUP(E18,[1]一期!$D:$L,9,0)</f>
        <v>614962</v>
      </c>
      <c r="U18" s="2">
        <f t="shared" si="0"/>
        <v>47943</v>
      </c>
      <c r="V18" s="2">
        <f t="shared" si="1"/>
        <v>563469.25</v>
      </c>
      <c r="W18" s="2">
        <f t="shared" si="2"/>
        <v>51492.75</v>
      </c>
      <c r="X18" s="2">
        <v>648351</v>
      </c>
      <c r="Y18" s="2">
        <f t="shared" si="4"/>
        <v>640585.416666667</v>
      </c>
      <c r="Z18" s="2">
        <f t="shared" si="3"/>
        <v>22319.5833333333</v>
      </c>
    </row>
    <row r="19" s="2" customFormat="1" ht="45" customHeight="1" spans="1:26">
      <c r="A19" s="13">
        <v>14</v>
      </c>
      <c r="B19" s="13" t="s">
        <v>21</v>
      </c>
      <c r="C19" s="13" t="s">
        <v>22</v>
      </c>
      <c r="D19" s="13">
        <v>1902</v>
      </c>
      <c r="E19" s="13" t="str">
        <f>B19&amp;C19&amp;D19</f>
        <v>一期9栋1梯1902</v>
      </c>
      <c r="F19" s="14" t="s">
        <v>30</v>
      </c>
      <c r="G19" s="13" t="s">
        <v>24</v>
      </c>
      <c r="H19" s="15">
        <v>2.9</v>
      </c>
      <c r="I19" s="20">
        <v>95.13</v>
      </c>
      <c r="J19" s="21">
        <f>I19-K19</f>
        <v>18.82</v>
      </c>
      <c r="K19" s="20">
        <v>76.31</v>
      </c>
      <c r="L19" s="15">
        <f>ROUND(N19/I19,2)</f>
        <v>7026.9</v>
      </c>
      <c r="M19" s="15">
        <f>ROUND(N19/K19,2)</f>
        <v>8759.91</v>
      </c>
      <c r="N19" s="13">
        <v>668469</v>
      </c>
      <c r="O19" s="22"/>
      <c r="P19" s="23" t="s">
        <v>25</v>
      </c>
      <c r="Q19" s="14" t="s">
        <v>26</v>
      </c>
      <c r="R19" s="2">
        <f>VLOOKUP(E19,[1]一期!$D:$N,11,0)</f>
        <v>699968</v>
      </c>
      <c r="T19" s="2">
        <f>VLOOKUP(E19,[1]一期!$D:$L,9,0)</f>
        <v>620124</v>
      </c>
      <c r="U19" s="2">
        <f t="shared" si="0"/>
        <v>48345</v>
      </c>
      <c r="V19" s="2">
        <f t="shared" si="1"/>
        <v>568198.65</v>
      </c>
      <c r="W19" s="2">
        <f t="shared" si="2"/>
        <v>51925.35</v>
      </c>
      <c r="X19" s="2">
        <v>653719</v>
      </c>
      <c r="Y19" s="2">
        <f t="shared" si="4"/>
        <v>645962.5</v>
      </c>
      <c r="Z19" s="2">
        <f t="shared" si="3"/>
        <v>22506.5</v>
      </c>
    </row>
    <row r="20" s="2" customFormat="1" ht="45" customHeight="1" spans="1:26">
      <c r="A20" s="13">
        <v>15</v>
      </c>
      <c r="B20" s="13" t="s">
        <v>21</v>
      </c>
      <c r="C20" s="13" t="s">
        <v>22</v>
      </c>
      <c r="D20" s="13">
        <v>1702</v>
      </c>
      <c r="E20" s="13" t="str">
        <f>B20&amp;C20&amp;D20</f>
        <v>一期9栋1梯1702</v>
      </c>
      <c r="F20" s="14" t="s">
        <v>31</v>
      </c>
      <c r="G20" s="13" t="s">
        <v>24</v>
      </c>
      <c r="H20" s="15">
        <v>2.9</v>
      </c>
      <c r="I20" s="20">
        <v>95.13</v>
      </c>
      <c r="J20" s="21">
        <f>I20-K20</f>
        <v>18.82</v>
      </c>
      <c r="K20" s="20">
        <v>76.31</v>
      </c>
      <c r="L20" s="15">
        <f>ROUND(N20/I20,2)</f>
        <v>7143.86</v>
      </c>
      <c r="M20" s="15">
        <f>ROUND(N20/K20,2)</f>
        <v>8905.71</v>
      </c>
      <c r="N20" s="13">
        <v>679595</v>
      </c>
      <c r="O20" s="22"/>
      <c r="P20" s="23" t="s">
        <v>25</v>
      </c>
      <c r="Q20" s="14" t="s">
        <v>26</v>
      </c>
      <c r="R20" s="2">
        <f>VLOOKUP(E20,[1]一期!$D:$N,11,0)</f>
        <v>711618</v>
      </c>
      <c r="T20" s="2">
        <f>VLOOKUP(E20,[1]一期!$D:$L,9,0)</f>
        <v>630445</v>
      </c>
      <c r="U20" s="2">
        <f t="shared" si="0"/>
        <v>49150</v>
      </c>
      <c r="V20" s="2">
        <f t="shared" si="1"/>
        <v>577655.75</v>
      </c>
      <c r="W20" s="2">
        <f t="shared" si="2"/>
        <v>52789.25</v>
      </c>
      <c r="X20" s="2">
        <v>653719</v>
      </c>
      <c r="Y20" s="2">
        <f>T20/0.97</f>
        <v>649943.298969072</v>
      </c>
      <c r="Z20" s="2">
        <f t="shared" si="3"/>
        <v>29651.7010309278</v>
      </c>
    </row>
    <row r="21" s="2" customFormat="1" ht="45" customHeight="1" spans="1:26">
      <c r="A21" s="13">
        <v>16</v>
      </c>
      <c r="B21" s="13" t="s">
        <v>21</v>
      </c>
      <c r="C21" s="13" t="s">
        <v>22</v>
      </c>
      <c r="D21" s="13">
        <v>1502</v>
      </c>
      <c r="E21" s="13" t="str">
        <f>B21&amp;C21&amp;D21</f>
        <v>一期9栋1梯1502</v>
      </c>
      <c r="F21" s="14" t="s">
        <v>33</v>
      </c>
      <c r="G21" s="13" t="s">
        <v>24</v>
      </c>
      <c r="H21" s="15">
        <v>2.9</v>
      </c>
      <c r="I21" s="20">
        <v>95.13</v>
      </c>
      <c r="J21" s="21">
        <f>I21-K21</f>
        <v>18.82</v>
      </c>
      <c r="K21" s="20">
        <v>76.31</v>
      </c>
      <c r="L21" s="15">
        <f>ROUND(N21/I21,2)</f>
        <v>7085.37</v>
      </c>
      <c r="M21" s="15">
        <f>ROUND(N21/K21,2)</f>
        <v>8832.8</v>
      </c>
      <c r="N21" s="13">
        <v>674031</v>
      </c>
      <c r="O21" s="22"/>
      <c r="P21" s="23" t="s">
        <v>25</v>
      </c>
      <c r="Q21" s="14" t="s">
        <v>26</v>
      </c>
      <c r="R21" s="2">
        <f>VLOOKUP(E21,[1]一期!$D:$N,11,0)</f>
        <v>705792</v>
      </c>
      <c r="T21" s="2">
        <f>VLOOKUP(E21,[1]一期!$D:$L,9,0)</f>
        <v>625284</v>
      </c>
      <c r="U21" s="2">
        <f t="shared" si="0"/>
        <v>48747</v>
      </c>
      <c r="V21" s="2">
        <f t="shared" si="1"/>
        <v>572926.35</v>
      </c>
      <c r="W21" s="2">
        <f t="shared" si="2"/>
        <v>52357.65</v>
      </c>
      <c r="X21" s="2">
        <v>648351</v>
      </c>
      <c r="Y21" s="2">
        <f>T21/0.97</f>
        <v>644622.680412371</v>
      </c>
      <c r="Z21" s="2">
        <f t="shared" si="3"/>
        <v>29408.3195876288</v>
      </c>
    </row>
    <row r="22" s="2" customFormat="1" ht="45" customHeight="1" spans="1:26">
      <c r="A22" s="13">
        <v>17</v>
      </c>
      <c r="B22" s="13" t="s">
        <v>21</v>
      </c>
      <c r="C22" s="13" t="s">
        <v>22</v>
      </c>
      <c r="D22" s="13">
        <v>2403</v>
      </c>
      <c r="E22" s="13" t="str">
        <f>B22&amp;C22&amp;D22</f>
        <v>一期9栋1梯2403</v>
      </c>
      <c r="F22" s="14" t="s">
        <v>36</v>
      </c>
      <c r="G22" s="13" t="s">
        <v>24</v>
      </c>
      <c r="H22" s="15">
        <v>2.9</v>
      </c>
      <c r="I22" s="24">
        <v>114.64</v>
      </c>
      <c r="J22" s="21">
        <f>I22-K22</f>
        <v>22.68</v>
      </c>
      <c r="K22" s="24">
        <v>91.96</v>
      </c>
      <c r="L22" s="15">
        <f>ROUND(N22/I22,2)</f>
        <v>6853.35</v>
      </c>
      <c r="M22" s="15">
        <f>ROUND(N22/K22,2)</f>
        <v>8543.58</v>
      </c>
      <c r="N22" s="13">
        <v>785668</v>
      </c>
      <c r="O22" s="22"/>
      <c r="P22" s="23" t="s">
        <v>25</v>
      </c>
      <c r="Q22" s="14" t="s">
        <v>26</v>
      </c>
      <c r="R22" s="2">
        <f>VLOOKUP(E22,[1]一期!$D:$N,11,0)</f>
        <v>822689</v>
      </c>
      <c r="T22" s="2">
        <f>VLOOKUP(E22,[1]一期!$D:$L,9,0)</f>
        <v>728847</v>
      </c>
      <c r="U22" s="2">
        <f t="shared" si="0"/>
        <v>56821</v>
      </c>
      <c r="V22" s="2">
        <f t="shared" si="1"/>
        <v>667817.8</v>
      </c>
      <c r="W22" s="2">
        <f t="shared" si="2"/>
        <v>61029.2000000001</v>
      </c>
      <c r="X22" s="2">
        <v>742499</v>
      </c>
      <c r="Y22" s="2">
        <f>T22/0.97</f>
        <v>751388.659793814</v>
      </c>
      <c r="Z22" s="2">
        <f t="shared" si="3"/>
        <v>34279.3402061856</v>
      </c>
    </row>
    <row r="23" s="2" customFormat="1" ht="45" customHeight="1" spans="1:26">
      <c r="A23" s="13">
        <v>18</v>
      </c>
      <c r="B23" s="13" t="s">
        <v>21</v>
      </c>
      <c r="C23" s="13" t="s">
        <v>22</v>
      </c>
      <c r="D23" s="13">
        <v>2303</v>
      </c>
      <c r="E23" s="13" t="str">
        <f>B23&amp;C23&amp;D23</f>
        <v>一期9栋1梯2303</v>
      </c>
      <c r="F23" s="14" t="s">
        <v>23</v>
      </c>
      <c r="G23" s="13" t="s">
        <v>24</v>
      </c>
      <c r="H23" s="15">
        <v>2.9</v>
      </c>
      <c r="I23" s="24">
        <v>114.64</v>
      </c>
      <c r="J23" s="21">
        <f>I23-K23</f>
        <v>22.68</v>
      </c>
      <c r="K23" s="24">
        <v>91.96</v>
      </c>
      <c r="L23" s="15">
        <f>ROUND(N23/I23,2)</f>
        <v>7137.15</v>
      </c>
      <c r="M23" s="15">
        <f>ROUND(N23/K23,2)</f>
        <v>8897.38</v>
      </c>
      <c r="N23" s="13">
        <v>818203</v>
      </c>
      <c r="O23" s="22"/>
      <c r="P23" s="23" t="s">
        <v>25</v>
      </c>
      <c r="Q23" s="14" t="s">
        <v>26</v>
      </c>
      <c r="R23" s="2">
        <f>VLOOKUP(E23,[1]一期!$D:$N,11,0)</f>
        <v>856757</v>
      </c>
      <c r="T23" s="2">
        <f>VLOOKUP(E23,[1]一期!$D:$L,9,0)</f>
        <v>759029</v>
      </c>
      <c r="U23" s="2">
        <f t="shared" si="0"/>
        <v>59174</v>
      </c>
      <c r="V23" s="2">
        <f t="shared" si="1"/>
        <v>695472.55</v>
      </c>
      <c r="W23" s="2">
        <f t="shared" si="2"/>
        <v>63556.4500000001</v>
      </c>
      <c r="X23" s="2">
        <v>807199</v>
      </c>
      <c r="Y23" s="2">
        <f t="shared" si="4"/>
        <v>790655.208333333</v>
      </c>
      <c r="Z23" s="2">
        <f t="shared" si="3"/>
        <v>27547.7916666666</v>
      </c>
    </row>
    <row r="24" s="2" customFormat="1" ht="45" customHeight="1" spans="1:26">
      <c r="A24" s="13">
        <v>19</v>
      </c>
      <c r="B24" s="13" t="s">
        <v>21</v>
      </c>
      <c r="C24" s="13" t="s">
        <v>22</v>
      </c>
      <c r="D24" s="13">
        <v>2203</v>
      </c>
      <c r="E24" s="13" t="str">
        <f>B24&amp;C24&amp;D24</f>
        <v>一期9栋1梯2203</v>
      </c>
      <c r="F24" s="14" t="s">
        <v>27</v>
      </c>
      <c r="G24" s="13" t="s">
        <v>24</v>
      </c>
      <c r="H24" s="15">
        <v>2.9</v>
      </c>
      <c r="I24" s="24">
        <v>114.64</v>
      </c>
      <c r="J24" s="21">
        <f>I24-K24</f>
        <v>22.68</v>
      </c>
      <c r="K24" s="24">
        <v>91.96</v>
      </c>
      <c r="L24" s="15">
        <f>ROUND(N24/I24,2)</f>
        <v>7137.15</v>
      </c>
      <c r="M24" s="15">
        <f>ROUND(N24/K24,2)</f>
        <v>8897.38</v>
      </c>
      <c r="N24" s="13">
        <v>818203</v>
      </c>
      <c r="O24" s="22"/>
      <c r="P24" s="23" t="s">
        <v>25</v>
      </c>
      <c r="Q24" s="14" t="s">
        <v>26</v>
      </c>
      <c r="R24" s="2">
        <f>VLOOKUP(E24,[1]一期!$D:$N,11,0)</f>
        <v>856757</v>
      </c>
      <c r="T24" s="2">
        <f>VLOOKUP(E24,[1]一期!$D:$L,9,0)</f>
        <v>759029</v>
      </c>
      <c r="U24" s="2">
        <f t="shared" si="0"/>
        <v>59174</v>
      </c>
      <c r="V24" s="2">
        <f t="shared" si="1"/>
        <v>695472.55</v>
      </c>
      <c r="W24" s="2">
        <f t="shared" si="2"/>
        <v>63556.4500000001</v>
      </c>
      <c r="X24" s="2">
        <v>807199</v>
      </c>
      <c r="Y24" s="2">
        <f t="shared" si="4"/>
        <v>790655.208333333</v>
      </c>
      <c r="Z24" s="2">
        <f t="shared" si="3"/>
        <v>27547.7916666666</v>
      </c>
    </row>
    <row r="25" s="2" customFormat="1" ht="45" customHeight="1" spans="1:26">
      <c r="A25" s="13">
        <v>20</v>
      </c>
      <c r="B25" s="13" t="s">
        <v>21</v>
      </c>
      <c r="C25" s="13" t="s">
        <v>22</v>
      </c>
      <c r="D25" s="13">
        <v>2003</v>
      </c>
      <c r="E25" s="13" t="str">
        <f t="shared" ref="E25:E37" si="5">B25&amp;C25&amp;D25</f>
        <v>一期9栋1梯2003</v>
      </c>
      <c r="F25" s="14" t="s">
        <v>29</v>
      </c>
      <c r="G25" s="13" t="s">
        <v>24</v>
      </c>
      <c r="H25" s="15">
        <v>2.9</v>
      </c>
      <c r="I25" s="24">
        <v>114.64</v>
      </c>
      <c r="J25" s="21">
        <f t="shared" ref="J25:J37" si="6">I25-K25</f>
        <v>22.68</v>
      </c>
      <c r="K25" s="24">
        <v>91.96</v>
      </c>
      <c r="L25" s="15">
        <f t="shared" ref="L25:L37" si="7">ROUND(N25/I25,2)</f>
        <v>7137.15</v>
      </c>
      <c r="M25" s="15">
        <f t="shared" ref="M25:M37" si="8">ROUND(N25/K25,2)</f>
        <v>8897.38</v>
      </c>
      <c r="N25" s="13">
        <v>818203</v>
      </c>
      <c r="O25" s="22"/>
      <c r="P25" s="23" t="s">
        <v>25</v>
      </c>
      <c r="Q25" s="14" t="s">
        <v>26</v>
      </c>
      <c r="R25" s="2">
        <f>VLOOKUP(E25,[1]一期!$D:$N,11,0)</f>
        <v>856757</v>
      </c>
      <c r="T25" s="2">
        <f>VLOOKUP(E25,[1]一期!$D:$L,9,0)</f>
        <v>759029</v>
      </c>
      <c r="U25" s="2">
        <f t="shared" si="0"/>
        <v>59174</v>
      </c>
      <c r="V25" s="2">
        <f t="shared" si="1"/>
        <v>695472.55</v>
      </c>
      <c r="W25" s="2">
        <f t="shared" si="2"/>
        <v>63556.4500000001</v>
      </c>
      <c r="X25" s="2">
        <v>807199</v>
      </c>
      <c r="Y25" s="2">
        <f t="shared" si="4"/>
        <v>790655.208333333</v>
      </c>
      <c r="Z25" s="2">
        <f t="shared" si="3"/>
        <v>27547.7916666666</v>
      </c>
    </row>
    <row r="26" s="2" customFormat="1" ht="45" customHeight="1" spans="1:26">
      <c r="A26" s="13">
        <v>21</v>
      </c>
      <c r="B26" s="13" t="s">
        <v>21</v>
      </c>
      <c r="C26" s="13" t="s">
        <v>22</v>
      </c>
      <c r="D26" s="13">
        <v>1903</v>
      </c>
      <c r="E26" s="13" t="str">
        <f t="shared" si="5"/>
        <v>一期9栋1梯1903</v>
      </c>
      <c r="F26" s="14" t="s">
        <v>30</v>
      </c>
      <c r="G26" s="13" t="s">
        <v>24</v>
      </c>
      <c r="H26" s="15">
        <v>2.9</v>
      </c>
      <c r="I26" s="24">
        <v>114.64</v>
      </c>
      <c r="J26" s="21">
        <f t="shared" si="6"/>
        <v>22.68</v>
      </c>
      <c r="K26" s="24">
        <v>91.96</v>
      </c>
      <c r="L26" s="15">
        <f t="shared" si="7"/>
        <v>7194.17</v>
      </c>
      <c r="M26" s="15">
        <f t="shared" si="8"/>
        <v>8968.46</v>
      </c>
      <c r="N26" s="13">
        <v>824740</v>
      </c>
      <c r="O26" s="22"/>
      <c r="P26" s="23" t="s">
        <v>25</v>
      </c>
      <c r="Q26" s="14" t="s">
        <v>26</v>
      </c>
      <c r="R26" s="2">
        <f>VLOOKUP(E26,[1]一期!$D:$N,11,0)</f>
        <v>863602</v>
      </c>
      <c r="T26" s="2">
        <f>VLOOKUP(E26,[1]一期!$D:$L,9,0)</f>
        <v>765093</v>
      </c>
      <c r="U26" s="2">
        <f t="shared" si="0"/>
        <v>59647</v>
      </c>
      <c r="V26" s="2">
        <f t="shared" si="1"/>
        <v>701029</v>
      </c>
      <c r="W26" s="2">
        <f t="shared" si="2"/>
        <v>64064</v>
      </c>
      <c r="X26" s="2">
        <v>813669</v>
      </c>
      <c r="Y26" s="2">
        <f t="shared" si="4"/>
        <v>796971.875</v>
      </c>
      <c r="Z26" s="2">
        <f t="shared" si="3"/>
        <v>27768.125</v>
      </c>
    </row>
    <row r="27" s="2" customFormat="1" ht="45" customHeight="1" spans="1:26">
      <c r="A27" s="13">
        <v>22</v>
      </c>
      <c r="B27" s="13" t="s">
        <v>21</v>
      </c>
      <c r="C27" s="13" t="s">
        <v>22</v>
      </c>
      <c r="D27" s="13">
        <v>1803</v>
      </c>
      <c r="E27" s="13" t="str">
        <f t="shared" si="5"/>
        <v>一期9栋1梯1803</v>
      </c>
      <c r="F27" s="14" t="s">
        <v>37</v>
      </c>
      <c r="G27" s="13" t="s">
        <v>24</v>
      </c>
      <c r="H27" s="15">
        <v>2.9</v>
      </c>
      <c r="I27" s="24">
        <v>114.64</v>
      </c>
      <c r="J27" s="21">
        <f t="shared" si="6"/>
        <v>22.68</v>
      </c>
      <c r="K27" s="24">
        <v>91.96</v>
      </c>
      <c r="L27" s="15">
        <f t="shared" si="7"/>
        <v>6893.76</v>
      </c>
      <c r="M27" s="15">
        <f t="shared" si="8"/>
        <v>8593.96</v>
      </c>
      <c r="N27" s="13">
        <v>790301</v>
      </c>
      <c r="O27" s="22"/>
      <c r="P27" s="23" t="s">
        <v>25</v>
      </c>
      <c r="Q27" s="14" t="s">
        <v>26</v>
      </c>
      <c r="R27" s="2">
        <f>VLOOKUP(E27,[1]一期!$D:$N,11,0)</f>
        <v>827540</v>
      </c>
      <c r="T27" s="2">
        <f>VLOOKUP(E27,[1]一期!$D:$L,9,0)</f>
        <v>733144</v>
      </c>
      <c r="U27" s="2">
        <f t="shared" si="0"/>
        <v>57157</v>
      </c>
      <c r="V27" s="2">
        <f t="shared" si="1"/>
        <v>671755.85</v>
      </c>
      <c r="W27" s="2">
        <f t="shared" si="2"/>
        <v>61388.15</v>
      </c>
      <c r="X27" s="2">
        <v>774849</v>
      </c>
      <c r="Y27" s="2">
        <f t="shared" si="4"/>
        <v>763691.666666667</v>
      </c>
      <c r="Z27" s="2">
        <f t="shared" si="3"/>
        <v>26609.3333333333</v>
      </c>
    </row>
    <row r="28" s="2" customFormat="1" ht="45" customHeight="1" spans="1:26">
      <c r="A28" s="13">
        <v>23</v>
      </c>
      <c r="B28" s="13" t="s">
        <v>21</v>
      </c>
      <c r="C28" s="13" t="s">
        <v>22</v>
      </c>
      <c r="D28" s="13">
        <v>1703</v>
      </c>
      <c r="E28" s="13" t="str">
        <f t="shared" si="5"/>
        <v>一期9栋1梯1703</v>
      </c>
      <c r="F28" s="14" t="s">
        <v>31</v>
      </c>
      <c r="G28" s="13" t="s">
        <v>24</v>
      </c>
      <c r="H28" s="15">
        <v>2.9</v>
      </c>
      <c r="I28" s="24">
        <v>114.64</v>
      </c>
      <c r="J28" s="21">
        <f t="shared" si="6"/>
        <v>22.68</v>
      </c>
      <c r="K28" s="24">
        <v>91.96</v>
      </c>
      <c r="L28" s="15">
        <f t="shared" si="7"/>
        <v>7194.17</v>
      </c>
      <c r="M28" s="15">
        <f t="shared" si="8"/>
        <v>8968.46</v>
      </c>
      <c r="N28" s="13">
        <v>824740</v>
      </c>
      <c r="O28" s="22"/>
      <c r="P28" s="23" t="s">
        <v>25</v>
      </c>
      <c r="Q28" s="14" t="s">
        <v>26</v>
      </c>
      <c r="R28" s="2">
        <f>VLOOKUP(E28,[1]一期!$D:$N,11,0)</f>
        <v>863602</v>
      </c>
      <c r="T28" s="2">
        <f>VLOOKUP(E28,[1]一期!$D:$L,9,0)</f>
        <v>765093</v>
      </c>
      <c r="U28" s="2">
        <f t="shared" si="0"/>
        <v>59647</v>
      </c>
      <c r="V28" s="2">
        <f t="shared" si="1"/>
        <v>701029</v>
      </c>
      <c r="W28" s="2">
        <f t="shared" si="2"/>
        <v>64064</v>
      </c>
      <c r="X28" s="2">
        <v>813669</v>
      </c>
      <c r="Y28" s="2">
        <f t="shared" si="4"/>
        <v>796971.875</v>
      </c>
      <c r="Z28" s="2">
        <f t="shared" si="3"/>
        <v>27768.125</v>
      </c>
    </row>
    <row r="29" s="2" customFormat="1" ht="45" customHeight="1" spans="1:26">
      <c r="A29" s="13">
        <v>24</v>
      </c>
      <c r="B29" s="13" t="s">
        <v>21</v>
      </c>
      <c r="C29" s="13" t="s">
        <v>22</v>
      </c>
      <c r="D29" s="13">
        <v>1603</v>
      </c>
      <c r="E29" s="13" t="str">
        <f t="shared" si="5"/>
        <v>一期9栋1梯1603</v>
      </c>
      <c r="F29" s="14" t="s">
        <v>32</v>
      </c>
      <c r="G29" s="13" t="s">
        <v>24</v>
      </c>
      <c r="H29" s="15">
        <v>2.9</v>
      </c>
      <c r="I29" s="24">
        <v>114.64</v>
      </c>
      <c r="J29" s="21">
        <f t="shared" si="6"/>
        <v>22.68</v>
      </c>
      <c r="K29" s="24">
        <v>91.96</v>
      </c>
      <c r="L29" s="15">
        <f t="shared" si="7"/>
        <v>7137.15</v>
      </c>
      <c r="M29" s="15">
        <f t="shared" si="8"/>
        <v>8897.38</v>
      </c>
      <c r="N29" s="13">
        <v>818203</v>
      </c>
      <c r="O29" s="22"/>
      <c r="P29" s="23" t="s">
        <v>25</v>
      </c>
      <c r="Q29" s="14" t="s">
        <v>26</v>
      </c>
      <c r="R29" s="2">
        <f>VLOOKUP(E29,[1]一期!$D:$N,11,0)</f>
        <v>856757</v>
      </c>
      <c r="T29" s="2">
        <f>VLOOKUP(E29,[1]一期!$D:$L,9,0)</f>
        <v>759029</v>
      </c>
      <c r="U29" s="2">
        <f t="shared" si="0"/>
        <v>59174</v>
      </c>
      <c r="V29" s="2">
        <f t="shared" si="1"/>
        <v>695472.55</v>
      </c>
      <c r="W29" s="2">
        <f t="shared" si="2"/>
        <v>63556.4500000001</v>
      </c>
      <c r="X29" s="2">
        <v>807199</v>
      </c>
      <c r="Y29" s="2">
        <f t="shared" si="4"/>
        <v>790655.208333333</v>
      </c>
      <c r="Z29" s="2">
        <f t="shared" si="3"/>
        <v>27547.7916666666</v>
      </c>
    </row>
    <row r="30" s="2" customFormat="1" ht="45" customHeight="1" spans="1:26">
      <c r="A30" s="13">
        <v>25</v>
      </c>
      <c r="B30" s="13" t="s">
        <v>21</v>
      </c>
      <c r="C30" s="13" t="s">
        <v>22</v>
      </c>
      <c r="D30" s="13">
        <v>1503</v>
      </c>
      <c r="E30" s="13" t="str">
        <f t="shared" si="5"/>
        <v>一期9栋1梯1503</v>
      </c>
      <c r="F30" s="14" t="s">
        <v>33</v>
      </c>
      <c r="G30" s="13" t="s">
        <v>24</v>
      </c>
      <c r="H30" s="15">
        <v>2.9</v>
      </c>
      <c r="I30" s="24">
        <v>114.64</v>
      </c>
      <c r="J30" s="21">
        <f t="shared" si="6"/>
        <v>22.68</v>
      </c>
      <c r="K30" s="24">
        <v>91.96</v>
      </c>
      <c r="L30" s="15">
        <f t="shared" si="7"/>
        <v>7137.15</v>
      </c>
      <c r="M30" s="15">
        <f t="shared" si="8"/>
        <v>8897.38</v>
      </c>
      <c r="N30" s="13">
        <v>818203</v>
      </c>
      <c r="O30" s="22"/>
      <c r="P30" s="23" t="s">
        <v>25</v>
      </c>
      <c r="Q30" s="14" t="s">
        <v>26</v>
      </c>
      <c r="R30" s="2">
        <f>VLOOKUP(E30,[1]一期!$D:$N,11,0)</f>
        <v>856757</v>
      </c>
      <c r="T30" s="2">
        <f>VLOOKUP(E30,[1]一期!$D:$L,9,0)</f>
        <v>759029</v>
      </c>
      <c r="U30" s="2">
        <f t="shared" si="0"/>
        <v>59174</v>
      </c>
      <c r="V30" s="2">
        <f t="shared" si="1"/>
        <v>695472.55</v>
      </c>
      <c r="W30" s="2">
        <f t="shared" si="2"/>
        <v>63556.4500000001</v>
      </c>
      <c r="X30" s="2">
        <v>807199</v>
      </c>
      <c r="Y30" s="2">
        <f t="shared" si="4"/>
        <v>790655.208333333</v>
      </c>
      <c r="Z30" s="2">
        <f t="shared" si="3"/>
        <v>27547.7916666666</v>
      </c>
    </row>
    <row r="31" s="2" customFormat="1" ht="45" customHeight="1" spans="1:26">
      <c r="A31" s="13">
        <v>26</v>
      </c>
      <c r="B31" s="13" t="s">
        <v>21</v>
      </c>
      <c r="C31" s="13" t="s">
        <v>22</v>
      </c>
      <c r="D31" s="13">
        <v>1403</v>
      </c>
      <c r="E31" s="13" t="str">
        <f t="shared" si="5"/>
        <v>一期9栋1梯1403</v>
      </c>
      <c r="F31" s="14" t="s">
        <v>38</v>
      </c>
      <c r="G31" s="13" t="s">
        <v>24</v>
      </c>
      <c r="H31" s="15">
        <v>2.9</v>
      </c>
      <c r="I31" s="24">
        <v>114.64</v>
      </c>
      <c r="J31" s="21">
        <f t="shared" si="6"/>
        <v>22.68</v>
      </c>
      <c r="K31" s="24">
        <v>91.96</v>
      </c>
      <c r="L31" s="15">
        <f t="shared" si="7"/>
        <v>6893.76</v>
      </c>
      <c r="M31" s="15">
        <f t="shared" si="8"/>
        <v>8593.96</v>
      </c>
      <c r="N31" s="13">
        <v>790301</v>
      </c>
      <c r="O31" s="22"/>
      <c r="P31" s="23" t="s">
        <v>25</v>
      </c>
      <c r="Q31" s="14" t="s">
        <v>26</v>
      </c>
      <c r="R31" s="2">
        <f>VLOOKUP(E31,[1]一期!$D:$N,11,0)</f>
        <v>827540</v>
      </c>
      <c r="T31" s="2">
        <f>VLOOKUP(E31,[1]一期!$D:$L,9,0)</f>
        <v>733144</v>
      </c>
      <c r="U31" s="2">
        <f t="shared" si="0"/>
        <v>57157</v>
      </c>
      <c r="V31" s="2">
        <f t="shared" si="1"/>
        <v>671755.85</v>
      </c>
      <c r="W31" s="2">
        <f t="shared" si="2"/>
        <v>61388.15</v>
      </c>
      <c r="X31" s="2">
        <v>774849</v>
      </c>
      <c r="Y31" s="2">
        <f t="shared" si="4"/>
        <v>763691.666666667</v>
      </c>
      <c r="Z31" s="2">
        <f t="shared" si="3"/>
        <v>26609.3333333333</v>
      </c>
    </row>
    <row r="32" s="2" customFormat="1" ht="45" customHeight="1" spans="1:26">
      <c r="A32" s="13">
        <v>27</v>
      </c>
      <c r="B32" s="13" t="s">
        <v>21</v>
      </c>
      <c r="C32" s="13" t="s">
        <v>22</v>
      </c>
      <c r="D32" s="13">
        <v>1303</v>
      </c>
      <c r="E32" s="13" t="str">
        <f t="shared" si="5"/>
        <v>一期9栋1梯1303</v>
      </c>
      <c r="F32" s="14" t="s">
        <v>39</v>
      </c>
      <c r="G32" s="13" t="s">
        <v>24</v>
      </c>
      <c r="H32" s="15">
        <v>2.9</v>
      </c>
      <c r="I32" s="24">
        <v>114.64</v>
      </c>
      <c r="J32" s="21">
        <f t="shared" si="6"/>
        <v>22.68</v>
      </c>
      <c r="K32" s="24">
        <v>91.96</v>
      </c>
      <c r="L32" s="15">
        <f t="shared" si="7"/>
        <v>7080.12</v>
      </c>
      <c r="M32" s="15">
        <f t="shared" si="8"/>
        <v>8826.28</v>
      </c>
      <c r="N32" s="13">
        <v>811665</v>
      </c>
      <c r="O32" s="22"/>
      <c r="P32" s="23" t="s">
        <v>25</v>
      </c>
      <c r="Q32" s="14" t="s">
        <v>26</v>
      </c>
      <c r="R32" s="2">
        <f>VLOOKUP(E32,[1]一期!$D:$N,11,0)</f>
        <v>849911</v>
      </c>
      <c r="T32" s="2">
        <f>VLOOKUP(E32,[1]一期!$D:$L,9,0)</f>
        <v>752964</v>
      </c>
      <c r="U32" s="2">
        <f t="shared" si="0"/>
        <v>58701</v>
      </c>
      <c r="V32" s="2">
        <f t="shared" si="1"/>
        <v>689915.25</v>
      </c>
      <c r="W32" s="2">
        <f t="shared" si="2"/>
        <v>63048.75</v>
      </c>
      <c r="X32" s="2">
        <v>800729</v>
      </c>
      <c r="Y32" s="2">
        <f t="shared" si="4"/>
        <v>784337.5</v>
      </c>
      <c r="Z32" s="2">
        <f t="shared" si="3"/>
        <v>27327.5</v>
      </c>
    </row>
    <row r="33" s="2" customFormat="1" ht="45" customHeight="1" spans="1:26">
      <c r="A33" s="13">
        <v>28</v>
      </c>
      <c r="B33" s="13" t="s">
        <v>21</v>
      </c>
      <c r="C33" s="13" t="s">
        <v>22</v>
      </c>
      <c r="D33" s="13">
        <v>1203</v>
      </c>
      <c r="E33" s="13" t="str">
        <f t="shared" si="5"/>
        <v>一期9栋1梯1203</v>
      </c>
      <c r="F33" s="14" t="s">
        <v>40</v>
      </c>
      <c r="G33" s="13" t="s">
        <v>24</v>
      </c>
      <c r="H33" s="15">
        <v>2.9</v>
      </c>
      <c r="I33" s="24">
        <v>114.64</v>
      </c>
      <c r="J33" s="21">
        <f t="shared" si="6"/>
        <v>22.68</v>
      </c>
      <c r="K33" s="24">
        <v>91.96</v>
      </c>
      <c r="L33" s="15">
        <f t="shared" si="7"/>
        <v>7080.12</v>
      </c>
      <c r="M33" s="15">
        <f t="shared" si="8"/>
        <v>8826.28</v>
      </c>
      <c r="N33" s="13">
        <v>811665</v>
      </c>
      <c r="O33" s="22"/>
      <c r="P33" s="23" t="s">
        <v>25</v>
      </c>
      <c r="Q33" s="14" t="s">
        <v>26</v>
      </c>
      <c r="R33" s="2">
        <f>VLOOKUP(E33,[1]一期!$D:$N,11,0)</f>
        <v>849911</v>
      </c>
      <c r="T33" s="2">
        <f>VLOOKUP(E33,[1]一期!$D:$L,9,0)</f>
        <v>752964</v>
      </c>
      <c r="U33" s="2">
        <f t="shared" si="0"/>
        <v>58701</v>
      </c>
      <c r="V33" s="2">
        <f t="shared" si="1"/>
        <v>689915.25</v>
      </c>
      <c r="W33" s="2">
        <f t="shared" si="2"/>
        <v>63048.75</v>
      </c>
      <c r="X33" s="2">
        <v>800729</v>
      </c>
      <c r="Y33" s="2">
        <f t="shared" si="4"/>
        <v>784337.5</v>
      </c>
      <c r="Z33" s="2">
        <f t="shared" si="3"/>
        <v>27327.5</v>
      </c>
    </row>
    <row r="34" s="2" customFormat="1" ht="45" customHeight="1" spans="1:26">
      <c r="A34" s="13">
        <v>29</v>
      </c>
      <c r="B34" s="13" t="s">
        <v>21</v>
      </c>
      <c r="C34" s="13" t="s">
        <v>22</v>
      </c>
      <c r="D34" s="13">
        <v>1103</v>
      </c>
      <c r="E34" s="13" t="str">
        <f t="shared" si="5"/>
        <v>一期9栋1梯1103</v>
      </c>
      <c r="F34" s="14" t="s">
        <v>34</v>
      </c>
      <c r="G34" s="13" t="s">
        <v>24</v>
      </c>
      <c r="H34" s="15">
        <v>2.9</v>
      </c>
      <c r="I34" s="24">
        <v>114.64</v>
      </c>
      <c r="J34" s="21">
        <f t="shared" si="6"/>
        <v>22.68</v>
      </c>
      <c r="K34" s="24">
        <v>91.96</v>
      </c>
      <c r="L34" s="15">
        <f t="shared" si="7"/>
        <v>7080.12</v>
      </c>
      <c r="M34" s="15">
        <f t="shared" si="8"/>
        <v>8826.28</v>
      </c>
      <c r="N34" s="13">
        <v>811665</v>
      </c>
      <c r="O34" s="22"/>
      <c r="P34" s="23" t="s">
        <v>25</v>
      </c>
      <c r="Q34" s="14" t="s">
        <v>26</v>
      </c>
      <c r="R34" s="2">
        <f>VLOOKUP(E34,[1]一期!$D:$N,11,0)</f>
        <v>849911</v>
      </c>
      <c r="T34" s="2">
        <f>VLOOKUP(E34,[1]一期!$D:$L,9,0)</f>
        <v>752964</v>
      </c>
      <c r="U34" s="2">
        <f t="shared" si="0"/>
        <v>58701</v>
      </c>
      <c r="V34" s="2">
        <f t="shared" si="1"/>
        <v>689915.25</v>
      </c>
      <c r="W34" s="2">
        <f t="shared" si="2"/>
        <v>63048.75</v>
      </c>
      <c r="X34" s="2">
        <v>800729</v>
      </c>
      <c r="Y34" s="2">
        <f t="shared" si="4"/>
        <v>784337.5</v>
      </c>
      <c r="Z34" s="2">
        <f t="shared" si="3"/>
        <v>27327.5</v>
      </c>
    </row>
    <row r="35" s="2" customFormat="1" ht="45" customHeight="1" spans="1:26">
      <c r="A35" s="13">
        <v>30</v>
      </c>
      <c r="B35" s="13" t="s">
        <v>21</v>
      </c>
      <c r="C35" s="13" t="s">
        <v>22</v>
      </c>
      <c r="D35" s="13">
        <v>1003</v>
      </c>
      <c r="E35" s="13" t="str">
        <f t="shared" si="5"/>
        <v>一期9栋1梯1003</v>
      </c>
      <c r="F35" s="14" t="s">
        <v>41</v>
      </c>
      <c r="G35" s="13" t="s">
        <v>24</v>
      </c>
      <c r="H35" s="15">
        <v>2.9</v>
      </c>
      <c r="I35" s="24">
        <v>114.64</v>
      </c>
      <c r="J35" s="21">
        <f t="shared" si="6"/>
        <v>22.68</v>
      </c>
      <c r="K35" s="24">
        <v>91.96</v>
      </c>
      <c r="L35" s="15">
        <f t="shared" si="7"/>
        <v>7023.11</v>
      </c>
      <c r="M35" s="15">
        <f t="shared" si="8"/>
        <v>8755.21</v>
      </c>
      <c r="N35" s="13">
        <v>805129</v>
      </c>
      <c r="O35" s="22"/>
      <c r="P35" s="23" t="s">
        <v>25</v>
      </c>
      <c r="Q35" s="14" t="s">
        <v>26</v>
      </c>
      <c r="R35" s="2">
        <f>VLOOKUP(E35,[1]一期!$D:$N,11,0)</f>
        <v>843067</v>
      </c>
      <c r="T35" s="2">
        <f>VLOOKUP(E35,[1]一期!$D:$L,9,0)</f>
        <v>746900</v>
      </c>
      <c r="U35" s="2">
        <f t="shared" si="0"/>
        <v>58229</v>
      </c>
      <c r="V35" s="2">
        <f t="shared" si="1"/>
        <v>684359.65</v>
      </c>
      <c r="W35" s="2">
        <f t="shared" si="2"/>
        <v>62540.35</v>
      </c>
      <c r="X35" s="2">
        <v>794259</v>
      </c>
      <c r="Y35" s="2">
        <f t="shared" si="4"/>
        <v>778020.833333333</v>
      </c>
      <c r="Z35" s="2">
        <f t="shared" si="3"/>
        <v>27108.1666666666</v>
      </c>
    </row>
    <row r="36" s="2" customFormat="1" ht="45" customHeight="1" spans="1:26">
      <c r="A36" s="13">
        <v>31</v>
      </c>
      <c r="B36" s="13" t="s">
        <v>21</v>
      </c>
      <c r="C36" s="13" t="s">
        <v>22</v>
      </c>
      <c r="D36" s="13">
        <v>903</v>
      </c>
      <c r="E36" s="13" t="str">
        <f t="shared" si="5"/>
        <v>一期9栋1梯903</v>
      </c>
      <c r="F36" s="14" t="s">
        <v>42</v>
      </c>
      <c r="G36" s="13" t="s">
        <v>24</v>
      </c>
      <c r="H36" s="15">
        <v>2.9</v>
      </c>
      <c r="I36" s="24">
        <v>114.64</v>
      </c>
      <c r="J36" s="21">
        <f t="shared" si="6"/>
        <v>22.68</v>
      </c>
      <c r="K36" s="24">
        <v>91.96</v>
      </c>
      <c r="L36" s="15">
        <f t="shared" si="7"/>
        <v>7023.11</v>
      </c>
      <c r="M36" s="15">
        <f t="shared" si="8"/>
        <v>8755.21</v>
      </c>
      <c r="N36" s="13">
        <v>805129</v>
      </c>
      <c r="O36" s="22"/>
      <c r="P36" s="23" t="s">
        <v>25</v>
      </c>
      <c r="Q36" s="14" t="s">
        <v>26</v>
      </c>
      <c r="R36" s="2">
        <f>VLOOKUP(E36,[1]一期!$D:$N,11,0)</f>
        <v>843067</v>
      </c>
      <c r="T36" s="2">
        <f>VLOOKUP(E36,[1]一期!$D:$L,9,0)</f>
        <v>746900</v>
      </c>
      <c r="U36" s="2">
        <f t="shared" si="0"/>
        <v>58229</v>
      </c>
      <c r="V36" s="2">
        <f t="shared" si="1"/>
        <v>684359.65</v>
      </c>
      <c r="W36" s="2">
        <f t="shared" si="2"/>
        <v>62540.35</v>
      </c>
      <c r="X36" s="2">
        <v>794259</v>
      </c>
      <c r="Y36" s="2">
        <f t="shared" si="4"/>
        <v>778020.833333333</v>
      </c>
      <c r="Z36" s="2">
        <f t="shared" si="3"/>
        <v>27108.1666666666</v>
      </c>
    </row>
    <row r="37" s="2" customFormat="1" ht="45" customHeight="1" spans="1:26">
      <c r="A37" s="13">
        <v>32</v>
      </c>
      <c r="B37" s="13" t="s">
        <v>21</v>
      </c>
      <c r="C37" s="13" t="s">
        <v>22</v>
      </c>
      <c r="D37" s="13">
        <v>803</v>
      </c>
      <c r="E37" s="13" t="str">
        <f t="shared" si="5"/>
        <v>一期9栋1梯803</v>
      </c>
      <c r="F37" s="14" t="s">
        <v>35</v>
      </c>
      <c r="G37" s="13" t="s">
        <v>24</v>
      </c>
      <c r="H37" s="15">
        <v>2.9</v>
      </c>
      <c r="I37" s="24">
        <v>114.64</v>
      </c>
      <c r="J37" s="21">
        <f t="shared" si="6"/>
        <v>22.68</v>
      </c>
      <c r="K37" s="24">
        <v>91.96</v>
      </c>
      <c r="L37" s="15">
        <f t="shared" si="7"/>
        <v>7023.11</v>
      </c>
      <c r="M37" s="15">
        <f t="shared" si="8"/>
        <v>8755.21</v>
      </c>
      <c r="N37" s="13">
        <v>805129</v>
      </c>
      <c r="O37" s="22"/>
      <c r="P37" s="23" t="s">
        <v>25</v>
      </c>
      <c r="Q37" s="14" t="s">
        <v>26</v>
      </c>
      <c r="R37" s="2">
        <f>VLOOKUP(E37,[1]一期!$D:$N,11,0)</f>
        <v>843067</v>
      </c>
      <c r="T37" s="2">
        <f>VLOOKUP(E37,[1]一期!$D:$L,9,0)</f>
        <v>746900</v>
      </c>
      <c r="U37" s="2">
        <f t="shared" si="0"/>
        <v>58229</v>
      </c>
      <c r="V37" s="2">
        <f t="shared" si="1"/>
        <v>684359.65</v>
      </c>
      <c r="W37" s="2">
        <f t="shared" si="2"/>
        <v>62540.35</v>
      </c>
      <c r="X37" s="2">
        <v>794259</v>
      </c>
      <c r="Y37" s="2">
        <f t="shared" si="4"/>
        <v>778020.833333333</v>
      </c>
      <c r="Z37" s="2">
        <f t="shared" si="3"/>
        <v>27108.1666666666</v>
      </c>
    </row>
    <row r="38" s="2" customFormat="1" ht="45" customHeight="1" spans="1:26">
      <c r="A38" s="13">
        <v>33</v>
      </c>
      <c r="B38" s="13" t="s">
        <v>21</v>
      </c>
      <c r="C38" s="13" t="s">
        <v>22</v>
      </c>
      <c r="D38" s="13">
        <v>603</v>
      </c>
      <c r="E38" s="13" t="str">
        <f>B38&amp;C38&amp;D38</f>
        <v>一期9栋1梯603</v>
      </c>
      <c r="F38" s="14" t="s">
        <v>43</v>
      </c>
      <c r="G38" s="13" t="s">
        <v>24</v>
      </c>
      <c r="H38" s="15">
        <v>2.9</v>
      </c>
      <c r="I38" s="24">
        <v>114.64</v>
      </c>
      <c r="J38" s="21">
        <f>I38-K38</f>
        <v>22.68</v>
      </c>
      <c r="K38" s="24">
        <v>91.96</v>
      </c>
      <c r="L38" s="15">
        <f>ROUND(N38/I38,2)</f>
        <v>6966.08</v>
      </c>
      <c r="M38" s="15">
        <f>ROUND(N38/K38,2)</f>
        <v>8684.11</v>
      </c>
      <c r="N38" s="13">
        <v>798591</v>
      </c>
      <c r="O38" s="22"/>
      <c r="P38" s="23" t="s">
        <v>25</v>
      </c>
      <c r="Q38" s="14" t="s">
        <v>26</v>
      </c>
      <c r="R38" s="2">
        <f>VLOOKUP(E38,[1]一期!$D:$N,11,0)</f>
        <v>836221</v>
      </c>
      <c r="T38" s="2">
        <f>VLOOKUP(E38,[1]一期!$D:$L,9,0)</f>
        <v>740835</v>
      </c>
      <c r="U38" s="2">
        <f t="shared" si="0"/>
        <v>57756</v>
      </c>
      <c r="V38" s="2">
        <f t="shared" si="1"/>
        <v>678802.35</v>
      </c>
      <c r="W38" s="2">
        <f t="shared" si="2"/>
        <v>62032.65</v>
      </c>
      <c r="X38" s="2">
        <v>787789</v>
      </c>
      <c r="Y38" s="2">
        <f t="shared" si="4"/>
        <v>771703.125</v>
      </c>
      <c r="Z38" s="2">
        <f t="shared" si="3"/>
        <v>26887.875</v>
      </c>
    </row>
    <row r="39" s="2" customFormat="1" ht="45" customHeight="1" spans="1:26">
      <c r="A39" s="13">
        <v>34</v>
      </c>
      <c r="B39" s="13" t="s">
        <v>21</v>
      </c>
      <c r="C39" s="13" t="s">
        <v>22</v>
      </c>
      <c r="D39" s="13">
        <v>503</v>
      </c>
      <c r="E39" s="13" t="str">
        <f>B39&amp;C39&amp;D39</f>
        <v>一期9栋1梯503</v>
      </c>
      <c r="F39" s="14" t="s">
        <v>44</v>
      </c>
      <c r="G39" s="13" t="s">
        <v>24</v>
      </c>
      <c r="H39" s="15">
        <v>2.9</v>
      </c>
      <c r="I39" s="24">
        <v>114.64</v>
      </c>
      <c r="J39" s="21">
        <f>I39-K39</f>
        <v>22.68</v>
      </c>
      <c r="K39" s="24">
        <v>91.96</v>
      </c>
      <c r="L39" s="15">
        <f>ROUND(N39/I39,2)</f>
        <v>6966.08</v>
      </c>
      <c r="M39" s="15">
        <f>ROUND(N39/K39,2)</f>
        <v>8684.11</v>
      </c>
      <c r="N39" s="13">
        <v>798591</v>
      </c>
      <c r="O39" s="22"/>
      <c r="P39" s="23" t="s">
        <v>25</v>
      </c>
      <c r="Q39" s="14" t="s">
        <v>26</v>
      </c>
      <c r="R39" s="2">
        <f>VLOOKUP(E39,[1]一期!$D:$N,11,0)</f>
        <v>836221</v>
      </c>
      <c r="T39" s="2">
        <f>VLOOKUP(E39,[1]一期!$D:$L,9,0)</f>
        <v>740835</v>
      </c>
      <c r="U39" s="2">
        <f t="shared" ref="U39:U70" si="9">N39-T39</f>
        <v>57756</v>
      </c>
      <c r="V39" s="2">
        <f t="shared" ref="V39:V70" si="10">N39*0.85</f>
        <v>678802.35</v>
      </c>
      <c r="W39" s="2">
        <f t="shared" si="2"/>
        <v>62032.65</v>
      </c>
      <c r="X39" s="2">
        <v>787789</v>
      </c>
      <c r="Y39" s="2">
        <f t="shared" si="4"/>
        <v>771703.125</v>
      </c>
      <c r="Z39" s="2">
        <f t="shared" si="3"/>
        <v>26887.875</v>
      </c>
    </row>
    <row r="40" s="2" customFormat="1" ht="45" customHeight="1" spans="1:26">
      <c r="A40" s="13">
        <v>35</v>
      </c>
      <c r="B40" s="13" t="s">
        <v>21</v>
      </c>
      <c r="C40" s="13" t="s">
        <v>22</v>
      </c>
      <c r="D40" s="13">
        <v>403</v>
      </c>
      <c r="E40" s="13" t="str">
        <f>B40&amp;C40&amp;D40</f>
        <v>一期9栋1梯403</v>
      </c>
      <c r="F40" s="14" t="s">
        <v>45</v>
      </c>
      <c r="G40" s="13" t="s">
        <v>24</v>
      </c>
      <c r="H40" s="15">
        <v>2.9</v>
      </c>
      <c r="I40" s="24">
        <v>114.64</v>
      </c>
      <c r="J40" s="21">
        <f>I40-K40</f>
        <v>22.68</v>
      </c>
      <c r="K40" s="24">
        <v>91.96</v>
      </c>
      <c r="L40" s="15">
        <f>ROUND(N40/I40,2)</f>
        <v>6772.18</v>
      </c>
      <c r="M40" s="15">
        <f>ROUND(N40/K40,2)</f>
        <v>8442.4</v>
      </c>
      <c r="N40" s="13">
        <v>776363</v>
      </c>
      <c r="O40" s="22"/>
      <c r="P40" s="23" t="s">
        <v>25</v>
      </c>
      <c r="Q40" s="14" t="s">
        <v>26</v>
      </c>
      <c r="R40" s="2">
        <f>VLOOKUP(E40,[1]一期!$D:$N,11,0)</f>
        <v>812946</v>
      </c>
      <c r="T40" s="2">
        <f>VLOOKUP(E40,[1]一期!$D:$L,9,0)</f>
        <v>720215</v>
      </c>
      <c r="U40" s="2">
        <f t="shared" si="9"/>
        <v>56148</v>
      </c>
      <c r="V40" s="2">
        <f t="shared" si="10"/>
        <v>659908.55</v>
      </c>
      <c r="W40" s="2">
        <f t="shared" si="2"/>
        <v>60306.4500000001</v>
      </c>
      <c r="X40" s="2">
        <v>768379</v>
      </c>
      <c r="Y40" s="2">
        <f t="shared" si="4"/>
        <v>750223.958333333</v>
      </c>
      <c r="Z40" s="2">
        <f t="shared" si="3"/>
        <v>26139.0416666666</v>
      </c>
    </row>
    <row r="41" s="2" customFormat="1" ht="45" customHeight="1" spans="1:26">
      <c r="A41" s="13">
        <v>36</v>
      </c>
      <c r="B41" s="13" t="s">
        <v>21</v>
      </c>
      <c r="C41" s="13" t="s">
        <v>22</v>
      </c>
      <c r="D41" s="13">
        <v>303</v>
      </c>
      <c r="E41" s="13" t="str">
        <f>B41&amp;C41&amp;D41</f>
        <v>一期9栋1梯303</v>
      </c>
      <c r="F41" s="14" t="s">
        <v>46</v>
      </c>
      <c r="G41" s="13" t="s">
        <v>24</v>
      </c>
      <c r="H41" s="15">
        <v>2.9</v>
      </c>
      <c r="I41" s="24">
        <v>114.64</v>
      </c>
      <c r="J41" s="21">
        <f>I41-K41</f>
        <v>22.68</v>
      </c>
      <c r="K41" s="24">
        <v>91.96</v>
      </c>
      <c r="L41" s="15">
        <f>ROUND(N41/I41,2)</f>
        <v>6658.14</v>
      </c>
      <c r="M41" s="15">
        <f>ROUND(N41/K41,2)</f>
        <v>8300.23</v>
      </c>
      <c r="N41" s="13">
        <v>763289</v>
      </c>
      <c r="O41" s="22"/>
      <c r="P41" s="23" t="s">
        <v>25</v>
      </c>
      <c r="Q41" s="14" t="s">
        <v>26</v>
      </c>
      <c r="R41" s="2">
        <f>VLOOKUP(E41,[1]一期!$D:$N,11,0)</f>
        <v>799255</v>
      </c>
      <c r="T41" s="2">
        <f>VLOOKUP(E41,[1]一期!$D:$L,9,0)</f>
        <v>708086</v>
      </c>
      <c r="U41" s="2">
        <f t="shared" si="9"/>
        <v>55203</v>
      </c>
      <c r="V41" s="2">
        <f t="shared" si="10"/>
        <v>648795.65</v>
      </c>
      <c r="W41" s="2">
        <f t="shared" si="2"/>
        <v>59290.35</v>
      </c>
      <c r="X41" s="2">
        <v>755439</v>
      </c>
      <c r="Y41" s="2">
        <f t="shared" si="4"/>
        <v>737589.583333333</v>
      </c>
      <c r="Z41" s="2">
        <f t="shared" si="3"/>
        <v>25699.4166666666</v>
      </c>
    </row>
    <row r="42" s="2" customFormat="1" ht="45" customHeight="1" spans="1:26">
      <c r="A42" s="13">
        <v>37</v>
      </c>
      <c r="B42" s="13" t="s">
        <v>21</v>
      </c>
      <c r="C42" s="13" t="s">
        <v>22</v>
      </c>
      <c r="D42" s="13">
        <v>203</v>
      </c>
      <c r="E42" s="13" t="str">
        <f>B42&amp;C42&amp;D42</f>
        <v>一期9栋1梯203</v>
      </c>
      <c r="F42" s="14" t="s">
        <v>47</v>
      </c>
      <c r="G42" s="13" t="s">
        <v>24</v>
      </c>
      <c r="H42" s="15">
        <v>2.9</v>
      </c>
      <c r="I42" s="24">
        <v>114.64</v>
      </c>
      <c r="J42" s="21">
        <f>I42-K42</f>
        <v>22.68</v>
      </c>
      <c r="K42" s="24">
        <v>91.96</v>
      </c>
      <c r="L42" s="15">
        <f>ROUND(N42/I42,2)</f>
        <v>6487.07</v>
      </c>
      <c r="M42" s="15">
        <f>ROUND(N42/K42,2)</f>
        <v>8086.97</v>
      </c>
      <c r="N42" s="13">
        <v>743678</v>
      </c>
      <c r="O42" s="22"/>
      <c r="P42" s="23" t="s">
        <v>25</v>
      </c>
      <c r="Q42" s="14" t="s">
        <v>26</v>
      </c>
      <c r="R42" s="2">
        <f>VLOOKUP(E42,[1]一期!$D:$N,11,0)</f>
        <v>778720</v>
      </c>
      <c r="T42" s="2">
        <f>VLOOKUP(E42,[1]一期!$D:$L,9,0)</f>
        <v>689893</v>
      </c>
      <c r="U42" s="2">
        <f t="shared" si="9"/>
        <v>53785</v>
      </c>
      <c r="V42" s="2">
        <f t="shared" si="10"/>
        <v>632126.3</v>
      </c>
      <c r="W42" s="2">
        <f t="shared" si="2"/>
        <v>57766.7000000001</v>
      </c>
      <c r="X42" s="2">
        <v>736029</v>
      </c>
      <c r="Y42" s="2">
        <f t="shared" si="4"/>
        <v>718638.541666667</v>
      </c>
      <c r="Z42" s="2">
        <f t="shared" si="3"/>
        <v>25039.4583333333</v>
      </c>
    </row>
    <row r="43" s="2" customFormat="1" ht="45" customHeight="1" spans="1:26">
      <c r="A43" s="13">
        <v>38</v>
      </c>
      <c r="B43" s="13" t="s">
        <v>21</v>
      </c>
      <c r="C43" s="13" t="s">
        <v>22</v>
      </c>
      <c r="D43" s="13">
        <v>2204</v>
      </c>
      <c r="E43" s="13" t="str">
        <f>B43&amp;C43&amp;D43</f>
        <v>一期9栋1梯2204</v>
      </c>
      <c r="F43" s="14" t="s">
        <v>27</v>
      </c>
      <c r="G43" s="13" t="s">
        <v>48</v>
      </c>
      <c r="H43" s="15">
        <v>2.9</v>
      </c>
      <c r="I43" s="24">
        <v>86.78</v>
      </c>
      <c r="J43" s="21">
        <f>I43-K43</f>
        <v>17.17</v>
      </c>
      <c r="K43" s="24">
        <v>69.61</v>
      </c>
      <c r="L43" s="15">
        <f>ROUND(N43/I43,2)</f>
        <v>6617.55</v>
      </c>
      <c r="M43" s="15">
        <f>ROUND(N43/K43,2)</f>
        <v>8249.83</v>
      </c>
      <c r="N43" s="13">
        <v>574271</v>
      </c>
      <c r="O43" s="22"/>
      <c r="P43" s="23" t="s">
        <v>25</v>
      </c>
      <c r="Q43" s="14" t="s">
        <v>26</v>
      </c>
      <c r="R43" s="2">
        <f>VLOOKUP(E43,[1]一期!$D:$N,11,0)</f>
        <v>601331</v>
      </c>
      <c r="T43" s="2">
        <f>VLOOKUP(E43,[1]一期!$D:$L,9,0)</f>
        <v>532738</v>
      </c>
      <c r="U43" s="2">
        <f t="shared" si="9"/>
        <v>41533</v>
      </c>
      <c r="V43" s="2">
        <f t="shared" si="10"/>
        <v>488130.35</v>
      </c>
      <c r="W43" s="2">
        <f t="shared" si="2"/>
        <v>44607.65</v>
      </c>
      <c r="X43" s="2">
        <v>552261</v>
      </c>
      <c r="Y43" s="2">
        <f>T43/0.97</f>
        <v>549214.432989691</v>
      </c>
      <c r="Z43" s="2">
        <f t="shared" si="3"/>
        <v>25056.5670103093</v>
      </c>
    </row>
    <row r="44" s="2" customFormat="1" ht="45" customHeight="1" spans="1:26">
      <c r="A44" s="13">
        <v>39</v>
      </c>
      <c r="B44" s="13" t="s">
        <v>21</v>
      </c>
      <c r="C44" s="13" t="s">
        <v>22</v>
      </c>
      <c r="D44" s="13">
        <v>1704</v>
      </c>
      <c r="E44" s="13" t="str">
        <f>B44&amp;C44&amp;D44</f>
        <v>一期9栋1梯1704</v>
      </c>
      <c r="F44" s="14" t="s">
        <v>31</v>
      </c>
      <c r="G44" s="13" t="s">
        <v>48</v>
      </c>
      <c r="H44" s="15">
        <v>2.9</v>
      </c>
      <c r="I44" s="24">
        <v>86.78</v>
      </c>
      <c r="J44" s="21">
        <f>I44-K44</f>
        <v>17.17</v>
      </c>
      <c r="K44" s="24">
        <v>69.61</v>
      </c>
      <c r="L44" s="15">
        <f>ROUND(N44/I44,2)</f>
        <v>6676.02</v>
      </c>
      <c r="M44" s="15">
        <f>ROUND(N44/K44,2)</f>
        <v>8322.73</v>
      </c>
      <c r="N44" s="13">
        <v>579345</v>
      </c>
      <c r="O44" s="22"/>
      <c r="P44" s="23" t="s">
        <v>25</v>
      </c>
      <c r="Q44" s="14" t="s">
        <v>26</v>
      </c>
      <c r="R44" s="2">
        <f>VLOOKUP(E44,[1]一期!$D:$N,11,0)</f>
        <v>606644</v>
      </c>
      <c r="T44" s="2">
        <f>VLOOKUP(E44,[1]一期!$D:$L,9,0)</f>
        <v>537445</v>
      </c>
      <c r="U44" s="2">
        <f t="shared" si="9"/>
        <v>41900</v>
      </c>
      <c r="V44" s="2">
        <f t="shared" si="10"/>
        <v>492443.25</v>
      </c>
      <c r="W44" s="2">
        <f t="shared" si="2"/>
        <v>45001.75</v>
      </c>
      <c r="X44" s="2">
        <v>557159</v>
      </c>
      <c r="Y44" s="2">
        <f>T44/0.97</f>
        <v>554067.010309278</v>
      </c>
      <c r="Z44" s="2">
        <f t="shared" si="3"/>
        <v>25277.9896907216</v>
      </c>
    </row>
    <row r="45" s="2" customFormat="1" ht="45" customHeight="1" spans="1:24">
      <c r="A45" s="13">
        <v>40</v>
      </c>
      <c r="B45" s="13" t="s">
        <v>21</v>
      </c>
      <c r="C45" s="13" t="s">
        <v>22</v>
      </c>
      <c r="D45" s="13">
        <v>1004</v>
      </c>
      <c r="E45" s="13" t="str">
        <f>B45&amp;C45&amp;D45</f>
        <v>一期9栋1梯1004</v>
      </c>
      <c r="F45" s="14" t="s">
        <v>41</v>
      </c>
      <c r="G45" s="13" t="s">
        <v>48</v>
      </c>
      <c r="H45" s="15">
        <v>2.9</v>
      </c>
      <c r="I45" s="24">
        <v>86.78</v>
      </c>
      <c r="J45" s="21">
        <f>I45-K45</f>
        <v>17.17</v>
      </c>
      <c r="K45" s="24">
        <v>69.61</v>
      </c>
      <c r="L45" s="15">
        <f>ROUND(N45/I45,2)</f>
        <v>6251.05</v>
      </c>
      <c r="M45" s="15">
        <f>ROUND(N45/K45,2)</f>
        <v>7792.93</v>
      </c>
      <c r="N45" s="13">
        <v>542466</v>
      </c>
      <c r="O45" s="22"/>
      <c r="P45" s="23" t="s">
        <v>25</v>
      </c>
      <c r="Q45" s="14" t="s">
        <v>26</v>
      </c>
      <c r="R45" s="2" t="e">
        <f>VLOOKUP(E45,[1]一期!$D:$N,11,0)</f>
        <v>#N/A</v>
      </c>
      <c r="T45" s="2" t="e">
        <f>VLOOKUP(E45,[1]一期!$D:$L,9,0)</f>
        <v>#N/A</v>
      </c>
      <c r="U45" s="2" t="e">
        <f t="shared" si="9"/>
        <v>#N/A</v>
      </c>
      <c r="V45" s="2">
        <f t="shared" si="10"/>
        <v>461096.1</v>
      </c>
      <c r="W45" s="2">
        <f>N45-V45</f>
        <v>81369.9</v>
      </c>
      <c r="X45" s="2">
        <v>542466</v>
      </c>
    </row>
    <row r="46" s="2" customFormat="1" ht="45" customHeight="1" spans="1:24">
      <c r="A46" s="13">
        <v>41</v>
      </c>
      <c r="B46" s="13" t="s">
        <v>21</v>
      </c>
      <c r="C46" s="13" t="s">
        <v>22</v>
      </c>
      <c r="D46" s="13">
        <v>804</v>
      </c>
      <c r="E46" s="13" t="str">
        <f>B46&amp;C46&amp;D46</f>
        <v>一期9栋1梯804</v>
      </c>
      <c r="F46" s="14" t="s">
        <v>35</v>
      </c>
      <c r="G46" s="13" t="s">
        <v>48</v>
      </c>
      <c r="H46" s="15">
        <v>2.9</v>
      </c>
      <c r="I46" s="24">
        <v>86.78</v>
      </c>
      <c r="J46" s="21">
        <f>I46-K46</f>
        <v>17.17</v>
      </c>
      <c r="K46" s="24">
        <v>69.61</v>
      </c>
      <c r="L46" s="15">
        <f>ROUND(N46/I46,2)</f>
        <v>6251.05</v>
      </c>
      <c r="M46" s="15">
        <f>ROUND(N46/K46,2)</f>
        <v>7792.93</v>
      </c>
      <c r="N46" s="13">
        <v>542466</v>
      </c>
      <c r="O46" s="22"/>
      <c r="P46" s="23" t="s">
        <v>25</v>
      </c>
      <c r="Q46" s="14" t="s">
        <v>26</v>
      </c>
      <c r="R46" s="2" t="e">
        <f>VLOOKUP(E46,[1]一期!$D:$N,11,0)</f>
        <v>#N/A</v>
      </c>
      <c r="T46" s="2" t="e">
        <f>VLOOKUP(E46,[1]一期!$D:$L,9,0)</f>
        <v>#N/A</v>
      </c>
      <c r="U46" s="2" t="e">
        <f t="shared" si="9"/>
        <v>#N/A</v>
      </c>
      <c r="V46" s="2">
        <f t="shared" si="10"/>
        <v>461096.1</v>
      </c>
      <c r="W46" s="2">
        <f>N46-V46</f>
        <v>81369.9</v>
      </c>
      <c r="X46" s="2">
        <v>542466</v>
      </c>
    </row>
    <row r="47" s="2" customFormat="1" ht="45" customHeight="1" spans="1:26">
      <c r="A47" s="13">
        <v>42</v>
      </c>
      <c r="B47" s="13" t="s">
        <v>21</v>
      </c>
      <c r="C47" s="13" t="s">
        <v>22</v>
      </c>
      <c r="D47" s="13">
        <v>2305</v>
      </c>
      <c r="E47" s="13" t="str">
        <f>B47&amp;C47&amp;D47</f>
        <v>一期9栋1梯2305</v>
      </c>
      <c r="F47" s="14" t="s">
        <v>23</v>
      </c>
      <c r="G47" s="13" t="s">
        <v>48</v>
      </c>
      <c r="H47" s="15">
        <v>2.9</v>
      </c>
      <c r="I47" s="24">
        <v>86.78</v>
      </c>
      <c r="J47" s="21">
        <f>I47-K47</f>
        <v>17.17</v>
      </c>
      <c r="K47" s="24">
        <v>69.61</v>
      </c>
      <c r="L47" s="15">
        <f>ROUND(N47/I47,2)</f>
        <v>6594.15</v>
      </c>
      <c r="M47" s="15">
        <f>ROUND(N47/K47,2)</f>
        <v>8220.66</v>
      </c>
      <c r="N47" s="13">
        <v>572240</v>
      </c>
      <c r="O47" s="22"/>
      <c r="P47" s="23" t="s">
        <v>25</v>
      </c>
      <c r="Q47" s="14" t="s">
        <v>26</v>
      </c>
      <c r="R47" s="2">
        <f>VLOOKUP(E47,[1]一期!$D:$N,11,0)</f>
        <v>599204</v>
      </c>
      <c r="T47" s="2">
        <f>VLOOKUP(E47,[1]一期!$D:$L,9,0)</f>
        <v>530854</v>
      </c>
      <c r="U47" s="2">
        <f t="shared" si="9"/>
        <v>41386</v>
      </c>
      <c r="V47" s="2">
        <f t="shared" si="10"/>
        <v>486404</v>
      </c>
      <c r="W47" s="2">
        <f t="shared" ref="W47:W56" si="11">T47-V47</f>
        <v>44450</v>
      </c>
      <c r="X47" s="2">
        <v>562056</v>
      </c>
      <c r="Y47" s="2">
        <f>T47/0.96</f>
        <v>552972.916666667</v>
      </c>
      <c r="Z47" s="2">
        <f t="shared" ref="Z47:Z56" si="12">N47-Y47</f>
        <v>19267.0833333333</v>
      </c>
    </row>
    <row r="48" s="2" customFormat="1" ht="45" customHeight="1" spans="1:26">
      <c r="A48" s="13">
        <v>43</v>
      </c>
      <c r="B48" s="13" t="s">
        <v>21</v>
      </c>
      <c r="C48" s="13" t="s">
        <v>22</v>
      </c>
      <c r="D48" s="13">
        <v>2205</v>
      </c>
      <c r="E48" s="13" t="str">
        <f>B48&amp;C48&amp;D48</f>
        <v>一期9栋1梯2205</v>
      </c>
      <c r="F48" s="14" t="s">
        <v>27</v>
      </c>
      <c r="G48" s="13" t="s">
        <v>48</v>
      </c>
      <c r="H48" s="15">
        <v>2.9</v>
      </c>
      <c r="I48" s="24">
        <v>86.78</v>
      </c>
      <c r="J48" s="21">
        <f>I48-K48</f>
        <v>17.17</v>
      </c>
      <c r="K48" s="24">
        <v>69.61</v>
      </c>
      <c r="L48" s="15">
        <f>ROUND(N48/I48,2)</f>
        <v>6617.55</v>
      </c>
      <c r="M48" s="15">
        <f>ROUND(N48/K48,2)</f>
        <v>8249.83</v>
      </c>
      <c r="N48" s="13">
        <v>574271</v>
      </c>
      <c r="O48" s="22"/>
      <c r="P48" s="23" t="s">
        <v>25</v>
      </c>
      <c r="Q48" s="14" t="s">
        <v>26</v>
      </c>
      <c r="R48" s="2">
        <f>VLOOKUP(E48,[1]一期!$D:$N,11,0)</f>
        <v>601331</v>
      </c>
      <c r="T48" s="2">
        <f>VLOOKUP(E48,[1]一期!$D:$L,9,0)</f>
        <v>532738</v>
      </c>
      <c r="U48" s="2">
        <f t="shared" si="9"/>
        <v>41533</v>
      </c>
      <c r="V48" s="2">
        <f t="shared" si="10"/>
        <v>488130.35</v>
      </c>
      <c r="W48" s="2">
        <f t="shared" si="11"/>
        <v>44607.65</v>
      </c>
      <c r="X48" s="2">
        <v>562056</v>
      </c>
      <c r="Y48" s="2">
        <f>T48/0.96</f>
        <v>554935.416666667</v>
      </c>
      <c r="Z48" s="2">
        <f t="shared" si="12"/>
        <v>19335.5833333333</v>
      </c>
    </row>
    <row r="49" s="2" customFormat="1" ht="45" customHeight="1" spans="1:26">
      <c r="A49" s="13">
        <v>44</v>
      </c>
      <c r="B49" s="13" t="s">
        <v>21</v>
      </c>
      <c r="C49" s="13" t="s">
        <v>22</v>
      </c>
      <c r="D49" s="13">
        <v>2105</v>
      </c>
      <c r="E49" s="13" t="str">
        <f>B49&amp;C49&amp;D49</f>
        <v>一期9栋1梯2105</v>
      </c>
      <c r="F49" s="14" t="s">
        <v>28</v>
      </c>
      <c r="G49" s="13" t="s">
        <v>48</v>
      </c>
      <c r="H49" s="15">
        <v>2.9</v>
      </c>
      <c r="I49" s="24">
        <v>86.78</v>
      </c>
      <c r="J49" s="21">
        <f>I49-K49</f>
        <v>17.17</v>
      </c>
      <c r="K49" s="24">
        <v>69.61</v>
      </c>
      <c r="L49" s="15">
        <f>ROUND(N49/I49,2)</f>
        <v>6617.55</v>
      </c>
      <c r="M49" s="15">
        <f>ROUND(N49/K49,2)</f>
        <v>8249.83</v>
      </c>
      <c r="N49" s="13">
        <v>574271</v>
      </c>
      <c r="O49" s="22"/>
      <c r="P49" s="23" t="s">
        <v>25</v>
      </c>
      <c r="Q49" s="14" t="s">
        <v>26</v>
      </c>
      <c r="R49" s="2">
        <f>VLOOKUP(E49,[1]一期!$D:$N,11,0)</f>
        <v>601331</v>
      </c>
      <c r="T49" s="2">
        <f>VLOOKUP(E49,[1]一期!$D:$L,9,0)</f>
        <v>532738</v>
      </c>
      <c r="U49" s="2">
        <f t="shared" si="9"/>
        <v>41533</v>
      </c>
      <c r="V49" s="2">
        <f t="shared" si="10"/>
        <v>488130.35</v>
      </c>
      <c r="W49" s="2">
        <f t="shared" si="11"/>
        <v>44607.65</v>
      </c>
      <c r="X49" s="2">
        <v>562056</v>
      </c>
      <c r="Y49" s="2">
        <f>T49/0.96</f>
        <v>554935.416666667</v>
      </c>
      <c r="Z49" s="2">
        <f t="shared" si="12"/>
        <v>19335.5833333333</v>
      </c>
    </row>
    <row r="50" s="2" customFormat="1" ht="45" customHeight="1" spans="1:26">
      <c r="A50" s="13">
        <v>45</v>
      </c>
      <c r="B50" s="13" t="s">
        <v>21</v>
      </c>
      <c r="C50" s="13" t="s">
        <v>22</v>
      </c>
      <c r="D50" s="13">
        <v>1705</v>
      </c>
      <c r="E50" s="13" t="str">
        <f>B50&amp;C50&amp;D50</f>
        <v>一期9栋1梯1705</v>
      </c>
      <c r="F50" s="14" t="s">
        <v>31</v>
      </c>
      <c r="G50" s="13" t="s">
        <v>48</v>
      </c>
      <c r="H50" s="15">
        <v>2.9</v>
      </c>
      <c r="I50" s="24">
        <v>86.78</v>
      </c>
      <c r="J50" s="21">
        <f>I50-K50</f>
        <v>17.17</v>
      </c>
      <c r="K50" s="24">
        <v>69.61</v>
      </c>
      <c r="L50" s="15">
        <f>ROUND(N50/I50,2)</f>
        <v>6792.98</v>
      </c>
      <c r="M50" s="15">
        <f>ROUND(N50/K50,2)</f>
        <v>8468.54</v>
      </c>
      <c r="N50" s="13">
        <v>589495</v>
      </c>
      <c r="O50" s="22"/>
      <c r="P50" s="23" t="s">
        <v>25</v>
      </c>
      <c r="Q50" s="14" t="s">
        <v>26</v>
      </c>
      <c r="R50" s="2">
        <f>VLOOKUP(E50,[1]一期!$D:$N,11,0)</f>
        <v>617272</v>
      </c>
      <c r="T50" s="2">
        <f>VLOOKUP(E50,[1]一期!$D:$L,9,0)</f>
        <v>546861</v>
      </c>
      <c r="U50" s="2">
        <f t="shared" si="9"/>
        <v>42634</v>
      </c>
      <c r="V50" s="2">
        <f t="shared" si="10"/>
        <v>501070.75</v>
      </c>
      <c r="W50" s="2">
        <f t="shared" si="11"/>
        <v>45790.25</v>
      </c>
      <c r="X50" s="2">
        <v>566954</v>
      </c>
      <c r="Y50" s="2">
        <f t="shared" ref="Y50:Y56" si="13">T50/0.97</f>
        <v>563774.226804124</v>
      </c>
      <c r="Z50" s="2">
        <f t="shared" si="12"/>
        <v>25720.7731958763</v>
      </c>
    </row>
    <row r="51" s="2" customFormat="1" ht="45" customHeight="1" spans="1:26">
      <c r="A51" s="13">
        <v>46</v>
      </c>
      <c r="B51" s="13" t="s">
        <v>21</v>
      </c>
      <c r="C51" s="13" t="s">
        <v>22</v>
      </c>
      <c r="D51" s="13">
        <v>1305</v>
      </c>
      <c r="E51" s="13" t="str">
        <f>B51&amp;C51&amp;D51</f>
        <v>一期9栋1梯1305</v>
      </c>
      <c r="F51" s="14" t="s">
        <v>39</v>
      </c>
      <c r="G51" s="13" t="s">
        <v>48</v>
      </c>
      <c r="H51" s="15">
        <v>2.9</v>
      </c>
      <c r="I51" s="24">
        <v>86.78</v>
      </c>
      <c r="J51" s="21">
        <f>I51-K51</f>
        <v>17.17</v>
      </c>
      <c r="K51" s="24">
        <v>69.61</v>
      </c>
      <c r="L51" s="15">
        <f>ROUND(N51/I51,2)</f>
        <v>6676.02</v>
      </c>
      <c r="M51" s="15">
        <f>ROUND(N51/K51,2)</f>
        <v>8322.73</v>
      </c>
      <c r="N51" s="13">
        <v>579345</v>
      </c>
      <c r="O51" s="22"/>
      <c r="P51" s="23" t="s">
        <v>25</v>
      </c>
      <c r="Q51" s="14" t="s">
        <v>26</v>
      </c>
      <c r="R51" s="2">
        <f>VLOOKUP(E51,[1]一期!$D:$N,11,0)</f>
        <v>606644</v>
      </c>
      <c r="T51" s="2">
        <f>VLOOKUP(E51,[1]一期!$D:$L,9,0)</f>
        <v>537445</v>
      </c>
      <c r="U51" s="2">
        <f t="shared" si="9"/>
        <v>41900</v>
      </c>
      <c r="V51" s="2">
        <f t="shared" si="10"/>
        <v>492443.25</v>
      </c>
      <c r="W51" s="2">
        <f t="shared" si="11"/>
        <v>45001.75</v>
      </c>
      <c r="X51" s="2">
        <v>557159</v>
      </c>
      <c r="Y51" s="2">
        <f t="shared" si="13"/>
        <v>554067.010309278</v>
      </c>
      <c r="Z51" s="2">
        <f t="shared" si="12"/>
        <v>25277.9896907216</v>
      </c>
    </row>
    <row r="52" s="2" customFormat="1" ht="45" customHeight="1" spans="1:26">
      <c r="A52" s="13">
        <v>47</v>
      </c>
      <c r="B52" s="13" t="s">
        <v>21</v>
      </c>
      <c r="C52" s="13" t="s">
        <v>22</v>
      </c>
      <c r="D52" s="13">
        <v>1205</v>
      </c>
      <c r="E52" s="13" t="str">
        <f>B52&amp;C52&amp;D52</f>
        <v>一期9栋1梯1205</v>
      </c>
      <c r="F52" s="14" t="s">
        <v>40</v>
      </c>
      <c r="G52" s="13" t="s">
        <v>48</v>
      </c>
      <c r="H52" s="15">
        <v>2.9</v>
      </c>
      <c r="I52" s="24">
        <v>86.78</v>
      </c>
      <c r="J52" s="21">
        <f>I52-K52</f>
        <v>17.17</v>
      </c>
      <c r="K52" s="24">
        <v>69.61</v>
      </c>
      <c r="L52" s="15">
        <f>ROUND(N52/I52,2)</f>
        <v>6676.02</v>
      </c>
      <c r="M52" s="15">
        <f>ROUND(N52/K52,2)</f>
        <v>8322.73</v>
      </c>
      <c r="N52" s="13">
        <v>579345</v>
      </c>
      <c r="O52" s="22"/>
      <c r="P52" s="23" t="s">
        <v>25</v>
      </c>
      <c r="Q52" s="14" t="s">
        <v>26</v>
      </c>
      <c r="R52" s="2">
        <f>VLOOKUP(E52,[1]一期!$D:$N,11,0)</f>
        <v>606644</v>
      </c>
      <c r="T52" s="2">
        <f>VLOOKUP(E52,[1]一期!$D:$L,9,0)</f>
        <v>537445</v>
      </c>
      <c r="U52" s="2">
        <f t="shared" si="9"/>
        <v>41900</v>
      </c>
      <c r="V52" s="2">
        <f t="shared" si="10"/>
        <v>492443.25</v>
      </c>
      <c r="W52" s="2">
        <f t="shared" si="11"/>
        <v>45001.75</v>
      </c>
      <c r="X52" s="2">
        <v>557159</v>
      </c>
      <c r="Y52" s="2">
        <f t="shared" si="13"/>
        <v>554067.010309278</v>
      </c>
      <c r="Z52" s="2">
        <f t="shared" si="12"/>
        <v>25277.9896907216</v>
      </c>
    </row>
    <row r="53" s="2" customFormat="1" ht="45" customHeight="1" spans="1:26">
      <c r="A53" s="13">
        <v>48</v>
      </c>
      <c r="B53" s="13" t="s">
        <v>21</v>
      </c>
      <c r="C53" s="13" t="s">
        <v>22</v>
      </c>
      <c r="D53" s="13">
        <v>1105</v>
      </c>
      <c r="E53" s="13" t="str">
        <f>B53&amp;C53&amp;D53</f>
        <v>一期9栋1梯1105</v>
      </c>
      <c r="F53" s="14" t="s">
        <v>34</v>
      </c>
      <c r="G53" s="13" t="s">
        <v>48</v>
      </c>
      <c r="H53" s="15">
        <v>2.9</v>
      </c>
      <c r="I53" s="24">
        <v>86.78</v>
      </c>
      <c r="J53" s="21">
        <f>I53-K53</f>
        <v>17.17</v>
      </c>
      <c r="K53" s="24">
        <v>69.61</v>
      </c>
      <c r="L53" s="15">
        <f>ROUND(N53/I53,2)</f>
        <v>6676.02</v>
      </c>
      <c r="M53" s="15">
        <f>ROUND(N53/K53,2)</f>
        <v>8322.73</v>
      </c>
      <c r="N53" s="13">
        <v>579345</v>
      </c>
      <c r="O53" s="22"/>
      <c r="P53" s="23" t="s">
        <v>25</v>
      </c>
      <c r="Q53" s="14" t="s">
        <v>26</v>
      </c>
      <c r="R53" s="2">
        <f>VLOOKUP(E53,[1]一期!$D:$N,11,0)</f>
        <v>606644</v>
      </c>
      <c r="T53" s="2">
        <f>VLOOKUP(E53,[1]一期!$D:$L,9,0)</f>
        <v>537445</v>
      </c>
      <c r="U53" s="2">
        <f t="shared" si="9"/>
        <v>41900</v>
      </c>
      <c r="V53" s="2">
        <f t="shared" si="10"/>
        <v>492443.25</v>
      </c>
      <c r="W53" s="2">
        <f t="shared" si="11"/>
        <v>45001.75</v>
      </c>
      <c r="X53" s="2">
        <v>557159</v>
      </c>
      <c r="Y53" s="2">
        <f t="shared" si="13"/>
        <v>554067.010309278</v>
      </c>
      <c r="Z53" s="2">
        <f t="shared" si="12"/>
        <v>25277.9896907216</v>
      </c>
    </row>
    <row r="54" s="2" customFormat="1" ht="45" customHeight="1" spans="1:26">
      <c r="A54" s="13">
        <v>49</v>
      </c>
      <c r="B54" s="13" t="s">
        <v>21</v>
      </c>
      <c r="C54" s="13" t="s">
        <v>22</v>
      </c>
      <c r="D54" s="13">
        <v>805</v>
      </c>
      <c r="E54" s="13" t="str">
        <f>B54&amp;C54&amp;D54</f>
        <v>一期9栋1梯805</v>
      </c>
      <c r="F54" s="14" t="s">
        <v>35</v>
      </c>
      <c r="G54" s="13" t="s">
        <v>48</v>
      </c>
      <c r="H54" s="15">
        <v>2.9</v>
      </c>
      <c r="I54" s="24">
        <v>86.78</v>
      </c>
      <c r="J54" s="21">
        <f>I54-K54</f>
        <v>17.17</v>
      </c>
      <c r="K54" s="24">
        <v>69.61</v>
      </c>
      <c r="L54" s="15">
        <f>ROUND(N54/I54,2)</f>
        <v>6617.55</v>
      </c>
      <c r="M54" s="15">
        <f>ROUND(N54/K54,2)</f>
        <v>8249.83</v>
      </c>
      <c r="N54" s="13">
        <v>574271</v>
      </c>
      <c r="O54" s="22"/>
      <c r="P54" s="23" t="s">
        <v>25</v>
      </c>
      <c r="Q54" s="14" t="s">
        <v>26</v>
      </c>
      <c r="R54" s="2">
        <f>VLOOKUP(E54,[1]一期!$D:$N,11,0)</f>
        <v>601331</v>
      </c>
      <c r="T54" s="2">
        <f>VLOOKUP(E54,[1]一期!$D:$L,9,0)</f>
        <v>532738</v>
      </c>
      <c r="U54" s="2">
        <f t="shared" si="9"/>
        <v>41533</v>
      </c>
      <c r="V54" s="2">
        <f t="shared" si="10"/>
        <v>488130.35</v>
      </c>
      <c r="W54" s="2">
        <f t="shared" si="11"/>
        <v>44607.65</v>
      </c>
      <c r="X54" s="2">
        <v>552261</v>
      </c>
      <c r="Y54" s="2">
        <f t="shared" si="13"/>
        <v>549214.432989691</v>
      </c>
      <c r="Z54" s="2">
        <f t="shared" si="12"/>
        <v>25056.5670103093</v>
      </c>
    </row>
    <row r="55" s="2" customFormat="1" ht="45" customHeight="1" spans="1:26">
      <c r="A55" s="13">
        <v>50</v>
      </c>
      <c r="B55" s="13" t="s">
        <v>21</v>
      </c>
      <c r="C55" s="13" t="s">
        <v>22</v>
      </c>
      <c r="D55" s="13">
        <v>605</v>
      </c>
      <c r="E55" s="13" t="str">
        <f>B55&amp;C55&amp;D55</f>
        <v>一期9栋1梯605</v>
      </c>
      <c r="F55" s="14" t="s">
        <v>43</v>
      </c>
      <c r="G55" s="13" t="s">
        <v>48</v>
      </c>
      <c r="H55" s="15">
        <v>2.9</v>
      </c>
      <c r="I55" s="24">
        <v>86.78</v>
      </c>
      <c r="J55" s="21">
        <f>I55-K55</f>
        <v>17.17</v>
      </c>
      <c r="K55" s="24">
        <v>69.61</v>
      </c>
      <c r="L55" s="15">
        <f>ROUND(N55/I55,2)</f>
        <v>6559.06</v>
      </c>
      <c r="M55" s="15">
        <f>ROUND(N55/K55,2)</f>
        <v>8176.91</v>
      </c>
      <c r="N55" s="13">
        <v>569195</v>
      </c>
      <c r="O55" s="22"/>
      <c r="P55" s="23" t="s">
        <v>25</v>
      </c>
      <c r="Q55" s="14" t="s">
        <v>26</v>
      </c>
      <c r="R55" s="2">
        <f>VLOOKUP(E55,[1]一期!$D:$N,11,0)</f>
        <v>596016</v>
      </c>
      <c r="T55" s="2">
        <f>VLOOKUP(E55,[1]一期!$D:$L,9,0)</f>
        <v>528030</v>
      </c>
      <c r="U55" s="2">
        <f t="shared" si="9"/>
        <v>41165</v>
      </c>
      <c r="V55" s="2">
        <f t="shared" si="10"/>
        <v>483815.75</v>
      </c>
      <c r="W55" s="2">
        <f t="shared" si="11"/>
        <v>44214.25</v>
      </c>
      <c r="X55" s="2">
        <v>547363</v>
      </c>
      <c r="Y55" s="2">
        <f t="shared" si="13"/>
        <v>544360.824742268</v>
      </c>
      <c r="Z55" s="2">
        <f t="shared" si="12"/>
        <v>24834.1752577319</v>
      </c>
    </row>
    <row r="56" s="2" customFormat="1" ht="45" customHeight="1" spans="1:26">
      <c r="A56" s="13">
        <v>51</v>
      </c>
      <c r="B56" s="13" t="s">
        <v>21</v>
      </c>
      <c r="C56" s="13" t="s">
        <v>22</v>
      </c>
      <c r="D56" s="13">
        <v>505</v>
      </c>
      <c r="E56" s="13" t="str">
        <f>B56&amp;C56&amp;D56</f>
        <v>一期9栋1梯505</v>
      </c>
      <c r="F56" s="14" t="s">
        <v>44</v>
      </c>
      <c r="G56" s="13" t="s">
        <v>48</v>
      </c>
      <c r="H56" s="15">
        <v>2.9</v>
      </c>
      <c r="I56" s="24">
        <v>86.78</v>
      </c>
      <c r="J56" s="21">
        <f>I56-K56</f>
        <v>17.17</v>
      </c>
      <c r="K56" s="24">
        <v>69.61</v>
      </c>
      <c r="L56" s="15">
        <f>ROUND(N56/I56,2)</f>
        <v>6559.06</v>
      </c>
      <c r="M56" s="15">
        <f>ROUND(N56/K56,2)</f>
        <v>8176.91</v>
      </c>
      <c r="N56" s="13">
        <v>569195</v>
      </c>
      <c r="O56" s="22"/>
      <c r="P56" s="23" t="s">
        <v>25</v>
      </c>
      <c r="Q56" s="14" t="s">
        <v>26</v>
      </c>
      <c r="R56" s="2">
        <f>VLOOKUP(E56,[1]一期!$D:$N,11,0)</f>
        <v>596016</v>
      </c>
      <c r="T56" s="2">
        <f>VLOOKUP(E56,[1]一期!$D:$L,9,0)</f>
        <v>528030</v>
      </c>
      <c r="U56" s="2">
        <f t="shared" si="9"/>
        <v>41165</v>
      </c>
      <c r="V56" s="2">
        <f t="shared" si="10"/>
        <v>483815.75</v>
      </c>
      <c r="W56" s="2">
        <f t="shared" si="11"/>
        <v>44214.25</v>
      </c>
      <c r="X56" s="2">
        <v>547363</v>
      </c>
      <c r="Y56" s="2">
        <f t="shared" si="13"/>
        <v>544360.824742268</v>
      </c>
      <c r="Z56" s="2">
        <f t="shared" si="12"/>
        <v>24834.1752577319</v>
      </c>
    </row>
    <row r="57" s="2" customFormat="1" ht="45" customHeight="1" spans="1:24">
      <c r="A57" s="13">
        <v>52</v>
      </c>
      <c r="B57" s="13" t="s">
        <v>21</v>
      </c>
      <c r="C57" s="13" t="s">
        <v>22</v>
      </c>
      <c r="D57" s="13">
        <v>2306</v>
      </c>
      <c r="E57" s="13" t="str">
        <f>B57&amp;C57&amp;D57</f>
        <v>一期9栋1梯2306</v>
      </c>
      <c r="F57" s="14" t="s">
        <v>23</v>
      </c>
      <c r="G57" s="13" t="s">
        <v>24</v>
      </c>
      <c r="H57" s="15">
        <v>2.9</v>
      </c>
      <c r="I57" s="24">
        <v>114.64</v>
      </c>
      <c r="J57" s="21">
        <f>I57-K57</f>
        <v>22.68</v>
      </c>
      <c r="K57" s="24">
        <v>91.96</v>
      </c>
      <c r="L57" s="15">
        <f>ROUND(N57/I57,2)</f>
        <v>6702.54</v>
      </c>
      <c r="M57" s="15">
        <f>ROUND(N57/K57,2)</f>
        <v>8355.58</v>
      </c>
      <c r="N57" s="13">
        <v>768379</v>
      </c>
      <c r="O57" s="22"/>
      <c r="P57" s="23" t="s">
        <v>25</v>
      </c>
      <c r="Q57" s="14" t="s">
        <v>26</v>
      </c>
      <c r="R57" s="2" t="e">
        <f>VLOOKUP(E57,[1]一期!$D:$N,11,0)</f>
        <v>#N/A</v>
      </c>
      <c r="T57" s="2" t="e">
        <f>VLOOKUP(E57,[1]一期!$D:$L,9,0)</f>
        <v>#N/A</v>
      </c>
      <c r="U57" s="2" t="e">
        <f t="shared" si="9"/>
        <v>#N/A</v>
      </c>
      <c r="V57" s="2">
        <f t="shared" si="10"/>
        <v>653122.15</v>
      </c>
      <c r="W57" s="2">
        <f>N57-V57</f>
        <v>115256.85</v>
      </c>
      <c r="X57" s="2">
        <v>768379</v>
      </c>
    </row>
    <row r="58" s="2" customFormat="1" ht="45" customHeight="1" spans="1:24">
      <c r="A58" s="13">
        <v>53</v>
      </c>
      <c r="B58" s="13" t="s">
        <v>21</v>
      </c>
      <c r="C58" s="13" t="s">
        <v>22</v>
      </c>
      <c r="D58" s="13">
        <v>2106</v>
      </c>
      <c r="E58" s="13" t="str">
        <f>B58&amp;C58&amp;D58</f>
        <v>一期9栋1梯2106</v>
      </c>
      <c r="F58" s="14" t="s">
        <v>28</v>
      </c>
      <c r="G58" s="13" t="s">
        <v>24</v>
      </c>
      <c r="H58" s="15">
        <v>2.9</v>
      </c>
      <c r="I58" s="24">
        <v>114.64</v>
      </c>
      <c r="J58" s="21">
        <f>I58-K58</f>
        <v>22.68</v>
      </c>
      <c r="K58" s="24">
        <v>91.96</v>
      </c>
      <c r="L58" s="15">
        <f>ROUND(N58/I58,2)</f>
        <v>6702.54</v>
      </c>
      <c r="M58" s="15">
        <f>ROUND(N58/K58,2)</f>
        <v>8355.58</v>
      </c>
      <c r="N58" s="13">
        <v>768379</v>
      </c>
      <c r="O58" s="22"/>
      <c r="P58" s="23" t="s">
        <v>25</v>
      </c>
      <c r="Q58" s="14" t="s">
        <v>26</v>
      </c>
      <c r="R58" s="2" t="e">
        <f>VLOOKUP(E58,[1]一期!$D:$N,11,0)</f>
        <v>#N/A</v>
      </c>
      <c r="T58" s="2" t="e">
        <f>VLOOKUP(E58,[1]一期!$D:$L,9,0)</f>
        <v>#N/A</v>
      </c>
      <c r="U58" s="2" t="e">
        <f t="shared" si="9"/>
        <v>#N/A</v>
      </c>
      <c r="V58" s="2">
        <f t="shared" si="10"/>
        <v>653122.15</v>
      </c>
      <c r="W58" s="2">
        <f>N58-V58</f>
        <v>115256.85</v>
      </c>
      <c r="X58" s="2">
        <v>768379</v>
      </c>
    </row>
    <row r="59" s="2" customFormat="1" ht="45" customHeight="1" spans="1:26">
      <c r="A59" s="13">
        <v>54</v>
      </c>
      <c r="B59" s="13" t="s">
        <v>21</v>
      </c>
      <c r="C59" s="13" t="s">
        <v>22</v>
      </c>
      <c r="D59" s="13">
        <v>1906</v>
      </c>
      <c r="E59" s="13" t="str">
        <f>B59&amp;C59&amp;D59</f>
        <v>一期9栋1梯1906</v>
      </c>
      <c r="F59" s="14" t="s">
        <v>30</v>
      </c>
      <c r="G59" s="13" t="s">
        <v>24</v>
      </c>
      <c r="H59" s="15">
        <v>2.9</v>
      </c>
      <c r="I59" s="24">
        <v>114.64</v>
      </c>
      <c r="J59" s="21">
        <f>I59-K59</f>
        <v>22.68</v>
      </c>
      <c r="K59" s="24">
        <v>91.96</v>
      </c>
      <c r="L59" s="15">
        <f>ROUND(N59/I59,2)</f>
        <v>7091.66</v>
      </c>
      <c r="M59" s="15">
        <f>ROUND(N59/K59,2)</f>
        <v>8840.67</v>
      </c>
      <c r="N59" s="13">
        <v>812988</v>
      </c>
      <c r="O59" s="22"/>
      <c r="P59" s="23" t="s">
        <v>25</v>
      </c>
      <c r="Q59" s="14" t="s">
        <v>26</v>
      </c>
      <c r="R59" s="2">
        <f>VLOOKUP(E59,[1]一期!$D:$N,11,0)</f>
        <v>851296</v>
      </c>
      <c r="T59" s="2">
        <f>VLOOKUP(E59,[1]一期!$D:$L,9,0)</f>
        <v>754191</v>
      </c>
      <c r="U59" s="2">
        <f t="shared" si="9"/>
        <v>58797</v>
      </c>
      <c r="V59" s="2">
        <f t="shared" si="10"/>
        <v>691039.8</v>
      </c>
      <c r="W59" s="2">
        <f>T59-V59</f>
        <v>63151.2000000001</v>
      </c>
      <c r="X59" s="2">
        <v>774849</v>
      </c>
      <c r="Y59" s="2">
        <f>T59/0.97</f>
        <v>777516.494845361</v>
      </c>
      <c r="Z59" s="2">
        <f>N59-Y59</f>
        <v>35471.5051546391</v>
      </c>
    </row>
    <row r="60" s="2" customFormat="1" ht="45" customHeight="1" spans="1:24">
      <c r="A60" s="13">
        <v>55</v>
      </c>
      <c r="B60" s="13" t="s">
        <v>21</v>
      </c>
      <c r="C60" s="13" t="s">
        <v>22</v>
      </c>
      <c r="D60" s="13">
        <v>1806</v>
      </c>
      <c r="E60" s="13" t="str">
        <f>B60&amp;C60&amp;D60</f>
        <v>一期9栋1梯1806</v>
      </c>
      <c r="F60" s="14" t="s">
        <v>37</v>
      </c>
      <c r="G60" s="13" t="s">
        <v>24</v>
      </c>
      <c r="H60" s="15">
        <v>2.9</v>
      </c>
      <c r="I60" s="24">
        <v>114.64</v>
      </c>
      <c r="J60" s="21">
        <f>I60-K60</f>
        <v>22.68</v>
      </c>
      <c r="K60" s="24">
        <v>91.96</v>
      </c>
      <c r="L60" s="15">
        <f>ROUND(N60/I60,2)</f>
        <v>6420.35</v>
      </c>
      <c r="M60" s="15">
        <f>ROUND(N60/K60,2)</f>
        <v>8003.8</v>
      </c>
      <c r="N60" s="13">
        <v>736029</v>
      </c>
      <c r="O60" s="22"/>
      <c r="P60" s="23" t="s">
        <v>25</v>
      </c>
      <c r="Q60" s="14" t="s">
        <v>26</v>
      </c>
      <c r="R60" s="2" t="e">
        <f>VLOOKUP(E60,[1]一期!$D:$N,11,0)</f>
        <v>#N/A</v>
      </c>
      <c r="T60" s="2" t="e">
        <f>VLOOKUP(E60,[1]一期!$D:$L,9,0)</f>
        <v>#N/A</v>
      </c>
      <c r="U60" s="2" t="e">
        <f t="shared" si="9"/>
        <v>#N/A</v>
      </c>
      <c r="V60" s="2">
        <f t="shared" si="10"/>
        <v>625624.65</v>
      </c>
      <c r="W60" s="2">
        <f>N60-V60</f>
        <v>110404.35</v>
      </c>
      <c r="X60" s="2">
        <v>736029</v>
      </c>
    </row>
    <row r="61" s="2" customFormat="1" ht="45" customHeight="1" spans="1:26">
      <c r="A61" s="13">
        <v>56</v>
      </c>
      <c r="B61" s="13" t="s">
        <v>21</v>
      </c>
      <c r="C61" s="13" t="s">
        <v>22</v>
      </c>
      <c r="D61" s="13">
        <v>1706</v>
      </c>
      <c r="E61" s="13" t="str">
        <f>B61&amp;C61&amp;D61</f>
        <v>一期9栋1梯1706</v>
      </c>
      <c r="F61" s="14" t="s">
        <v>31</v>
      </c>
      <c r="G61" s="13" t="s">
        <v>24</v>
      </c>
      <c r="H61" s="15">
        <v>2.9</v>
      </c>
      <c r="I61" s="24">
        <v>114.64</v>
      </c>
      <c r="J61" s="21">
        <f>I61-K61</f>
        <v>22.68</v>
      </c>
      <c r="K61" s="24">
        <v>91.96</v>
      </c>
      <c r="L61" s="15">
        <f>ROUND(N61/I61,2)</f>
        <v>7091.66</v>
      </c>
      <c r="M61" s="15">
        <f>ROUND(N61/K61,2)</f>
        <v>8840.67</v>
      </c>
      <c r="N61" s="13">
        <v>812988</v>
      </c>
      <c r="O61" s="22"/>
      <c r="P61" s="23" t="s">
        <v>25</v>
      </c>
      <c r="Q61" s="14" t="s">
        <v>26</v>
      </c>
      <c r="R61" s="2">
        <f>VLOOKUP(E61,[1]一期!$D:$N,11,0)</f>
        <v>851296</v>
      </c>
      <c r="T61" s="2">
        <f>VLOOKUP(E61,[1]一期!$D:$L,9,0)</f>
        <v>754191</v>
      </c>
      <c r="U61" s="2">
        <f t="shared" si="9"/>
        <v>58797</v>
      </c>
      <c r="V61" s="2">
        <f t="shared" si="10"/>
        <v>691039.8</v>
      </c>
      <c r="W61" s="2">
        <f>T61-V61</f>
        <v>63151.2000000001</v>
      </c>
      <c r="X61" s="2">
        <v>774849</v>
      </c>
      <c r="Y61" s="2">
        <f>T61/0.97</f>
        <v>777516.494845361</v>
      </c>
      <c r="Z61" s="2">
        <f>N61-Y61</f>
        <v>35471.5051546391</v>
      </c>
    </row>
    <row r="62" s="2" customFormat="1" ht="45" customHeight="1" spans="1:26">
      <c r="A62" s="13">
        <v>57</v>
      </c>
      <c r="B62" s="13" t="s">
        <v>21</v>
      </c>
      <c r="C62" s="13" t="s">
        <v>22</v>
      </c>
      <c r="D62" s="13">
        <v>1606</v>
      </c>
      <c r="E62" s="13" t="str">
        <f>B62&amp;C62&amp;D62</f>
        <v>一期9栋1梯1606</v>
      </c>
      <c r="F62" s="14" t="s">
        <v>32</v>
      </c>
      <c r="G62" s="13" t="s">
        <v>24</v>
      </c>
      <c r="H62" s="15">
        <v>2.9</v>
      </c>
      <c r="I62" s="24">
        <v>114.64</v>
      </c>
      <c r="J62" s="21">
        <f>I62-K62</f>
        <v>22.68</v>
      </c>
      <c r="K62" s="24">
        <v>91.96</v>
      </c>
      <c r="L62" s="15">
        <f>ROUND(N62/I62,2)</f>
        <v>7032.64</v>
      </c>
      <c r="M62" s="15">
        <f>ROUND(N62/K62,2)</f>
        <v>8767.09</v>
      </c>
      <c r="N62" s="13">
        <v>806222</v>
      </c>
      <c r="O62" s="22"/>
      <c r="P62" s="23" t="s">
        <v>25</v>
      </c>
      <c r="Q62" s="14" t="s">
        <v>26</v>
      </c>
      <c r="R62" s="2">
        <f>VLOOKUP(E62,[1]一期!$D:$N,11,0)</f>
        <v>844211</v>
      </c>
      <c r="T62" s="2">
        <f>VLOOKUP(E62,[1]一期!$D:$L,9,0)</f>
        <v>747914</v>
      </c>
      <c r="U62" s="2">
        <f t="shared" si="9"/>
        <v>58308</v>
      </c>
      <c r="V62" s="2">
        <f t="shared" si="10"/>
        <v>685288.7</v>
      </c>
      <c r="W62" s="2">
        <f>T62-V62</f>
        <v>62625.3</v>
      </c>
      <c r="X62" s="2">
        <v>768379</v>
      </c>
      <c r="Y62" s="2">
        <f>T62/0.97</f>
        <v>771045.360824742</v>
      </c>
      <c r="Z62" s="2">
        <f>N62-Y62</f>
        <v>35176.6391752578</v>
      </c>
    </row>
    <row r="63" s="2" customFormat="1" ht="45" customHeight="1" spans="1:24">
      <c r="A63" s="13">
        <v>58</v>
      </c>
      <c r="B63" s="13" t="s">
        <v>21</v>
      </c>
      <c r="C63" s="13" t="s">
        <v>22</v>
      </c>
      <c r="D63" s="13">
        <v>1306</v>
      </c>
      <c r="E63" s="13" t="str">
        <f>B63&amp;C63&amp;D63</f>
        <v>一期9栋1梯1306</v>
      </c>
      <c r="F63" s="14" t="s">
        <v>39</v>
      </c>
      <c r="G63" s="13" t="s">
        <v>24</v>
      </c>
      <c r="H63" s="15">
        <v>2.9</v>
      </c>
      <c r="I63" s="24">
        <v>114.64</v>
      </c>
      <c r="J63" s="21">
        <f>I63-K63</f>
        <v>22.68</v>
      </c>
      <c r="K63" s="24">
        <v>91.96</v>
      </c>
      <c r="L63" s="15">
        <f>ROUND(N63/I63,2)</f>
        <v>6646.1</v>
      </c>
      <c r="M63" s="15">
        <f>ROUND(N63/K63,2)</f>
        <v>8285.22</v>
      </c>
      <c r="N63" s="13">
        <v>761909</v>
      </c>
      <c r="O63" s="22"/>
      <c r="P63" s="23" t="s">
        <v>25</v>
      </c>
      <c r="Q63" s="14" t="s">
        <v>26</v>
      </c>
      <c r="R63" s="2" t="e">
        <f>VLOOKUP(E63,[1]一期!$D:$N,11,0)</f>
        <v>#N/A</v>
      </c>
      <c r="T63" s="2" t="e">
        <f>VLOOKUP(E63,[1]一期!$D:$L,9,0)</f>
        <v>#N/A</v>
      </c>
      <c r="U63" s="2" t="e">
        <f t="shared" si="9"/>
        <v>#N/A</v>
      </c>
      <c r="V63" s="2">
        <f t="shared" si="10"/>
        <v>647622.65</v>
      </c>
      <c r="W63" s="2">
        <f>N63-V63</f>
        <v>114286.35</v>
      </c>
      <c r="X63" s="2">
        <v>761909</v>
      </c>
    </row>
    <row r="64" s="2" customFormat="1" ht="45" customHeight="1" spans="1:26">
      <c r="A64" s="13">
        <v>59</v>
      </c>
      <c r="B64" s="13" t="s">
        <v>21</v>
      </c>
      <c r="C64" s="13" t="s">
        <v>22</v>
      </c>
      <c r="D64" s="13">
        <v>806</v>
      </c>
      <c r="E64" s="13" t="str">
        <f>B64&amp;C64&amp;D64</f>
        <v>一期9栋1梯806</v>
      </c>
      <c r="F64" s="14" t="s">
        <v>35</v>
      </c>
      <c r="G64" s="13" t="s">
        <v>24</v>
      </c>
      <c r="H64" s="15">
        <v>2.9</v>
      </c>
      <c r="I64" s="24">
        <v>114.64</v>
      </c>
      <c r="J64" s="21">
        <f>I64-K64</f>
        <v>22.68</v>
      </c>
      <c r="K64" s="24">
        <v>91.96</v>
      </c>
      <c r="L64" s="15">
        <f>ROUND(N64/I64,2)</f>
        <v>6952.49</v>
      </c>
      <c r="M64" s="15">
        <f>ROUND(N64/K64,2)</f>
        <v>8667.17</v>
      </c>
      <c r="N64" s="13">
        <v>797033</v>
      </c>
      <c r="O64" s="22"/>
      <c r="P64" s="23" t="s">
        <v>25</v>
      </c>
      <c r="Q64" s="14" t="s">
        <v>26</v>
      </c>
      <c r="R64" s="2">
        <f>VLOOKUP(E64,[1]一期!$D:$N,11,0)</f>
        <v>834590</v>
      </c>
      <c r="T64" s="2">
        <f>VLOOKUP(E64,[1]一期!$D:$L,9,0)</f>
        <v>739390</v>
      </c>
      <c r="U64" s="2">
        <f t="shared" si="9"/>
        <v>57643</v>
      </c>
      <c r="V64" s="2">
        <f t="shared" si="10"/>
        <v>677478.05</v>
      </c>
      <c r="W64" s="2">
        <f t="shared" ref="W64:W79" si="14">T64-V64</f>
        <v>61911.9500000001</v>
      </c>
      <c r="X64" s="2">
        <v>755439</v>
      </c>
      <c r="Y64" s="2">
        <f>T64/0.97</f>
        <v>762257.731958763</v>
      </c>
      <c r="Z64" s="2">
        <f t="shared" ref="Z64:Z79" si="15">N64-Y64</f>
        <v>34775.2680412371</v>
      </c>
    </row>
    <row r="65" s="2" customFormat="1" ht="45" customHeight="1" spans="1:26">
      <c r="A65" s="13">
        <v>60</v>
      </c>
      <c r="B65" s="13" t="s">
        <v>21</v>
      </c>
      <c r="C65" s="13" t="s">
        <v>22</v>
      </c>
      <c r="D65" s="13">
        <v>506</v>
      </c>
      <c r="E65" s="13" t="str">
        <f>B65&amp;C65&amp;D65</f>
        <v>一期9栋1梯506</v>
      </c>
      <c r="F65" s="14" t="s">
        <v>44</v>
      </c>
      <c r="G65" s="13" t="s">
        <v>24</v>
      </c>
      <c r="H65" s="15">
        <v>2.9</v>
      </c>
      <c r="I65" s="24">
        <v>114.64</v>
      </c>
      <c r="J65" s="21">
        <f>I65-K65</f>
        <v>22.68</v>
      </c>
      <c r="K65" s="24">
        <v>91.96</v>
      </c>
      <c r="L65" s="15">
        <f>ROUND(N65/I65,2)</f>
        <v>6855.58</v>
      </c>
      <c r="M65" s="15">
        <f>ROUND(N65/K65,2)</f>
        <v>8546.37</v>
      </c>
      <c r="N65" s="13">
        <v>785924</v>
      </c>
      <c r="O65" s="22"/>
      <c r="P65" s="23" t="s">
        <v>25</v>
      </c>
      <c r="Q65" s="14" t="s">
        <v>26</v>
      </c>
      <c r="R65" s="2">
        <f>VLOOKUP(E65,[1]一期!$D:$N,11,0)</f>
        <v>822957</v>
      </c>
      <c r="T65" s="2">
        <f>VLOOKUP(E65,[1]一期!$D:$L,9,0)</f>
        <v>729084</v>
      </c>
      <c r="U65" s="2">
        <f t="shared" si="9"/>
        <v>56840</v>
      </c>
      <c r="V65" s="2">
        <f t="shared" si="10"/>
        <v>668035.4</v>
      </c>
      <c r="W65" s="2">
        <f t="shared" si="14"/>
        <v>61048.6</v>
      </c>
      <c r="X65" s="2">
        <v>748969</v>
      </c>
      <c r="Y65" s="2">
        <f>T65/0.97</f>
        <v>751632.989690722</v>
      </c>
      <c r="Z65" s="2">
        <f t="shared" si="15"/>
        <v>34291.0103092784</v>
      </c>
    </row>
    <row r="66" s="2" customFormat="1" ht="45" customHeight="1" spans="1:26">
      <c r="A66" s="13">
        <v>61</v>
      </c>
      <c r="B66" s="13" t="s">
        <v>21</v>
      </c>
      <c r="C66" s="13" t="s">
        <v>22</v>
      </c>
      <c r="D66" s="13">
        <v>406</v>
      </c>
      <c r="E66" s="13" t="str">
        <f>B66&amp;C66&amp;D66</f>
        <v>一期9栋1梯406</v>
      </c>
      <c r="F66" s="14" t="s">
        <v>45</v>
      </c>
      <c r="G66" s="13" t="s">
        <v>24</v>
      </c>
      <c r="H66" s="15">
        <v>2.9</v>
      </c>
      <c r="I66" s="24">
        <v>114.64</v>
      </c>
      <c r="J66" s="21">
        <f>I66-K66</f>
        <v>22.68</v>
      </c>
      <c r="K66" s="24">
        <v>91.96</v>
      </c>
      <c r="L66" s="15">
        <f>ROUND(N66/I66,2)</f>
        <v>6685.29</v>
      </c>
      <c r="M66" s="15">
        <f>ROUND(N66/K66,2)</f>
        <v>8334.08</v>
      </c>
      <c r="N66" s="13">
        <v>766402</v>
      </c>
      <c r="O66" s="22"/>
      <c r="P66" s="23" t="s">
        <v>25</v>
      </c>
      <c r="Q66" s="14" t="s">
        <v>26</v>
      </c>
      <c r="R66" s="2">
        <f>VLOOKUP(E66,[1]一期!$D:$N,11,0)</f>
        <v>802515</v>
      </c>
      <c r="T66" s="2">
        <f>VLOOKUP(E66,[1]一期!$D:$L,9,0)</f>
        <v>710974</v>
      </c>
      <c r="U66" s="2">
        <f t="shared" si="9"/>
        <v>55428</v>
      </c>
      <c r="V66" s="2">
        <f t="shared" si="10"/>
        <v>651441.7</v>
      </c>
      <c r="W66" s="2">
        <f t="shared" si="14"/>
        <v>59532.3</v>
      </c>
      <c r="X66" s="2">
        <v>729559</v>
      </c>
      <c r="Y66" s="2">
        <f>T66/0.97</f>
        <v>732962.886597938</v>
      </c>
      <c r="Z66" s="2">
        <f t="shared" si="15"/>
        <v>33439.1134020619</v>
      </c>
    </row>
    <row r="67" s="2" customFormat="1" ht="45" customHeight="1" spans="1:26">
      <c r="A67" s="13">
        <v>62</v>
      </c>
      <c r="B67" s="13" t="s">
        <v>21</v>
      </c>
      <c r="C67" s="13" t="s">
        <v>22</v>
      </c>
      <c r="D67" s="13">
        <v>306</v>
      </c>
      <c r="E67" s="13" t="str">
        <f>B67&amp;C67&amp;D67</f>
        <v>一期9栋1梯306</v>
      </c>
      <c r="F67" s="14" t="s">
        <v>46</v>
      </c>
      <c r="G67" s="13" t="s">
        <v>24</v>
      </c>
      <c r="H67" s="15">
        <v>2.9</v>
      </c>
      <c r="I67" s="24">
        <v>114.64</v>
      </c>
      <c r="J67" s="21">
        <f>I67-K67</f>
        <v>22.68</v>
      </c>
      <c r="K67" s="24">
        <v>91.96</v>
      </c>
      <c r="L67" s="15">
        <f>ROUND(N67/I67,2)</f>
        <v>6644.32</v>
      </c>
      <c r="M67" s="15">
        <f>ROUND(N67/K67,2)</f>
        <v>8283</v>
      </c>
      <c r="N67" s="13">
        <v>761705</v>
      </c>
      <c r="O67" s="22"/>
      <c r="P67" s="23" t="s">
        <v>25</v>
      </c>
      <c r="Q67" s="14" t="s">
        <v>26</v>
      </c>
      <c r="R67" s="2">
        <f>VLOOKUP(E67,[1]一期!$D:$N,11,0)</f>
        <v>797597</v>
      </c>
      <c r="T67" s="2">
        <f>VLOOKUP(E67,[1]一期!$D:$L,9,0)</f>
        <v>706617</v>
      </c>
      <c r="U67" s="2">
        <f t="shared" si="9"/>
        <v>55088</v>
      </c>
      <c r="V67" s="2">
        <f t="shared" si="10"/>
        <v>647449.25</v>
      </c>
      <c r="W67" s="2">
        <f t="shared" si="14"/>
        <v>59167.75</v>
      </c>
      <c r="X67" s="2">
        <v>716619</v>
      </c>
      <c r="Y67" s="2">
        <f>T67/0.97</f>
        <v>728471.134020619</v>
      </c>
      <c r="Z67" s="2">
        <f t="shared" si="15"/>
        <v>33233.8659793814</v>
      </c>
    </row>
    <row r="68" s="2" customFormat="1" ht="45" customHeight="1" spans="1:26">
      <c r="A68" s="13">
        <v>63</v>
      </c>
      <c r="B68" s="13" t="s">
        <v>21</v>
      </c>
      <c r="C68" s="13" t="s">
        <v>22</v>
      </c>
      <c r="D68" s="13">
        <v>206</v>
      </c>
      <c r="E68" s="13" t="str">
        <f>B68&amp;C68&amp;D68</f>
        <v>一期9栋1梯206</v>
      </c>
      <c r="F68" s="14" t="s">
        <v>47</v>
      </c>
      <c r="G68" s="13" t="s">
        <v>24</v>
      </c>
      <c r="H68" s="15">
        <v>2.9</v>
      </c>
      <c r="I68" s="24">
        <v>114.64</v>
      </c>
      <c r="J68" s="21">
        <f>I68-K68</f>
        <v>22.68</v>
      </c>
      <c r="K68" s="24">
        <v>91.96</v>
      </c>
      <c r="L68" s="15">
        <f>ROUND(N68/I68,2)</f>
        <v>6470.17</v>
      </c>
      <c r="M68" s="15">
        <f>ROUND(N68/K68,2)</f>
        <v>8065.9</v>
      </c>
      <c r="N68" s="13">
        <v>741740</v>
      </c>
      <c r="O68" s="22"/>
      <c r="P68" s="23" t="s">
        <v>25</v>
      </c>
      <c r="Q68" s="14" t="s">
        <v>26</v>
      </c>
      <c r="R68" s="2">
        <f>VLOOKUP(E68,[1]一期!$D:$N,11,0)</f>
        <v>776691</v>
      </c>
      <c r="T68" s="2">
        <f>VLOOKUP(E68,[1]一期!$D:$L,9,0)</f>
        <v>688096</v>
      </c>
      <c r="U68" s="2">
        <f t="shared" si="9"/>
        <v>53644</v>
      </c>
      <c r="V68" s="2">
        <f t="shared" si="10"/>
        <v>630479</v>
      </c>
      <c r="W68" s="2">
        <f t="shared" si="14"/>
        <v>57617</v>
      </c>
      <c r="X68" s="2">
        <v>697209</v>
      </c>
      <c r="Y68" s="2">
        <f>T68/0.97</f>
        <v>709377.319587629</v>
      </c>
      <c r="Z68" s="2">
        <f t="shared" si="15"/>
        <v>32362.6804123711</v>
      </c>
    </row>
    <row r="69" s="2" customFormat="1" ht="45" customHeight="1" spans="1:26">
      <c r="A69" s="13">
        <v>64</v>
      </c>
      <c r="B69" s="13" t="s">
        <v>21</v>
      </c>
      <c r="C69" s="13" t="s">
        <v>49</v>
      </c>
      <c r="D69" s="13">
        <v>2401</v>
      </c>
      <c r="E69" s="13" t="str">
        <f>B69&amp;C69&amp;D69</f>
        <v>一期9栋2梯2401</v>
      </c>
      <c r="F69" s="14" t="s">
        <v>36</v>
      </c>
      <c r="G69" s="13" t="s">
        <v>24</v>
      </c>
      <c r="H69" s="15">
        <v>2.9</v>
      </c>
      <c r="I69" s="20">
        <v>95.13</v>
      </c>
      <c r="J69" s="21">
        <f>I69-K69</f>
        <v>18.82</v>
      </c>
      <c r="K69" s="20">
        <v>76.31</v>
      </c>
      <c r="L69" s="15">
        <f>ROUND(N69/I69,2)</f>
        <v>7112.73</v>
      </c>
      <c r="M69" s="15">
        <f>ROUND(N69/K69,2)</f>
        <v>8866.91</v>
      </c>
      <c r="N69" s="13">
        <v>676634</v>
      </c>
      <c r="O69" s="22"/>
      <c r="P69" s="23" t="s">
        <v>25</v>
      </c>
      <c r="Q69" s="14" t="s">
        <v>26</v>
      </c>
      <c r="R69" s="2">
        <f>VLOOKUP(E69,[1]一期!$D:$N,11,0)</f>
        <v>708517</v>
      </c>
      <c r="T69" s="2">
        <f>VLOOKUP(E69,[1]一期!$D:$L,9,0)</f>
        <v>627698</v>
      </c>
      <c r="U69" s="2">
        <f>N69-T69</f>
        <v>48936</v>
      </c>
      <c r="V69" s="2">
        <f t="shared" si="10"/>
        <v>575138.9</v>
      </c>
      <c r="W69" s="2">
        <f t="shared" si="14"/>
        <v>52559.1</v>
      </c>
      <c r="X69" s="2">
        <v>708517</v>
      </c>
      <c r="Y69" s="2">
        <f>T69/0.96</f>
        <v>653852.083333333</v>
      </c>
      <c r="Z69" s="2">
        <f t="shared" si="15"/>
        <v>22781.9166666666</v>
      </c>
    </row>
    <row r="70" s="2" customFormat="1" ht="45" customHeight="1" spans="1:26">
      <c r="A70" s="13">
        <v>65</v>
      </c>
      <c r="B70" s="13" t="s">
        <v>21</v>
      </c>
      <c r="C70" s="13" t="s">
        <v>49</v>
      </c>
      <c r="D70" s="13">
        <v>2301</v>
      </c>
      <c r="E70" s="13" t="str">
        <f>B70&amp;C70&amp;D70</f>
        <v>一期9栋2梯2301</v>
      </c>
      <c r="F70" s="14" t="s">
        <v>23</v>
      </c>
      <c r="G70" s="13" t="s">
        <v>24</v>
      </c>
      <c r="H70" s="15">
        <v>2.9</v>
      </c>
      <c r="I70" s="20">
        <v>95.13</v>
      </c>
      <c r="J70" s="21">
        <f>I70-K70</f>
        <v>18.82</v>
      </c>
      <c r="K70" s="20">
        <v>76.31</v>
      </c>
      <c r="L70" s="15">
        <f>ROUND(N70/I70,2)</f>
        <v>7377.78</v>
      </c>
      <c r="M70" s="15">
        <f>ROUND(N70/K70,2)</f>
        <v>9197.33</v>
      </c>
      <c r="N70" s="13">
        <v>701848</v>
      </c>
      <c r="O70" s="22"/>
      <c r="P70" s="23" t="s">
        <v>25</v>
      </c>
      <c r="Q70" s="14" t="s">
        <v>26</v>
      </c>
      <c r="R70" s="2">
        <f>VLOOKUP(E70,[1]一期!$D:$N,11,0)</f>
        <v>734919</v>
      </c>
      <c r="T70" s="2">
        <f>VLOOKUP(E70,[1]一期!$D:$L,9,0)</f>
        <v>651088</v>
      </c>
      <c r="U70" s="2">
        <f t="shared" si="9"/>
        <v>50760</v>
      </c>
      <c r="V70" s="2">
        <f t="shared" si="10"/>
        <v>596570.8</v>
      </c>
      <c r="W70" s="2">
        <f t="shared" si="14"/>
        <v>54517.2000000001</v>
      </c>
      <c r="X70" s="2">
        <v>675195</v>
      </c>
      <c r="Y70" s="2">
        <f t="shared" ref="Y70:Y79" si="16">T70/0.97</f>
        <v>671224.742268041</v>
      </c>
      <c r="Z70" s="2">
        <f t="shared" si="15"/>
        <v>30623.2577319588</v>
      </c>
    </row>
    <row r="71" s="2" customFormat="1" ht="45" customHeight="1" spans="1:26">
      <c r="A71" s="13">
        <v>66</v>
      </c>
      <c r="B71" s="13" t="s">
        <v>21</v>
      </c>
      <c r="C71" s="13" t="s">
        <v>49</v>
      </c>
      <c r="D71" s="13">
        <v>2201</v>
      </c>
      <c r="E71" s="13" t="str">
        <f>B71&amp;C71&amp;D71</f>
        <v>一期9栋2梯2201</v>
      </c>
      <c r="F71" s="14" t="s">
        <v>27</v>
      </c>
      <c r="G71" s="13" t="s">
        <v>24</v>
      </c>
      <c r="H71" s="15">
        <v>2.9</v>
      </c>
      <c r="I71" s="20">
        <v>95.13</v>
      </c>
      <c r="J71" s="21">
        <f>I71-K71</f>
        <v>18.82</v>
      </c>
      <c r="K71" s="20">
        <v>76.31</v>
      </c>
      <c r="L71" s="15">
        <f>ROUND(N71/I71,2)</f>
        <v>7377.78</v>
      </c>
      <c r="M71" s="15">
        <f>ROUND(N71/K71,2)</f>
        <v>9197.33</v>
      </c>
      <c r="N71" s="13">
        <v>701848</v>
      </c>
      <c r="O71" s="22"/>
      <c r="P71" s="23" t="s">
        <v>25</v>
      </c>
      <c r="Q71" s="14" t="s">
        <v>26</v>
      </c>
      <c r="R71" s="2">
        <f>VLOOKUP(E71,[1]一期!$D:$N,11,0)</f>
        <v>734919</v>
      </c>
      <c r="T71" s="2">
        <f>VLOOKUP(E71,[1]一期!$D:$L,9,0)</f>
        <v>651088</v>
      </c>
      <c r="U71" s="2">
        <f t="shared" ref="U71:U102" si="17">N71-T71</f>
        <v>50760</v>
      </c>
      <c r="V71" s="2">
        <f t="shared" ref="V71:V102" si="18">N71*0.85</f>
        <v>596570.8</v>
      </c>
      <c r="W71" s="2">
        <f t="shared" si="14"/>
        <v>54517.2000000001</v>
      </c>
      <c r="X71" s="2">
        <v>675195</v>
      </c>
      <c r="Y71" s="2">
        <f t="shared" si="16"/>
        <v>671224.742268041</v>
      </c>
      <c r="Z71" s="2">
        <f t="shared" si="15"/>
        <v>30623.2577319588</v>
      </c>
    </row>
    <row r="72" s="2" customFormat="1" ht="45" customHeight="1" spans="1:26">
      <c r="A72" s="13">
        <v>67</v>
      </c>
      <c r="B72" s="13" t="s">
        <v>21</v>
      </c>
      <c r="C72" s="13" t="s">
        <v>49</v>
      </c>
      <c r="D72" s="13">
        <v>2101</v>
      </c>
      <c r="E72" s="13" t="str">
        <f>B72&amp;C72&amp;D72</f>
        <v>一期9栋2梯2101</v>
      </c>
      <c r="F72" s="14" t="s">
        <v>28</v>
      </c>
      <c r="G72" s="13" t="s">
        <v>24</v>
      </c>
      <c r="H72" s="15">
        <v>2.9</v>
      </c>
      <c r="I72" s="20">
        <v>95.13</v>
      </c>
      <c r="J72" s="21">
        <f>I72-K72</f>
        <v>18.82</v>
      </c>
      <c r="K72" s="20">
        <v>76.31</v>
      </c>
      <c r="L72" s="15">
        <f>ROUND(N72/I72,2)</f>
        <v>7377.78</v>
      </c>
      <c r="M72" s="15">
        <f>ROUND(N72/K72,2)</f>
        <v>9197.33</v>
      </c>
      <c r="N72" s="13">
        <v>701848</v>
      </c>
      <c r="O72" s="22"/>
      <c r="P72" s="23" t="s">
        <v>25</v>
      </c>
      <c r="Q72" s="14" t="s">
        <v>26</v>
      </c>
      <c r="R72" s="2">
        <f>VLOOKUP(E72,[1]一期!$D:$N,11,0)</f>
        <v>734919</v>
      </c>
      <c r="T72" s="2">
        <f>VLOOKUP(E72,[1]一期!$D:$L,9,0)</f>
        <v>651088</v>
      </c>
      <c r="U72" s="2">
        <f t="shared" si="17"/>
        <v>50760</v>
      </c>
      <c r="V72" s="2">
        <f t="shared" si="18"/>
        <v>596570.8</v>
      </c>
      <c r="W72" s="2">
        <f t="shared" si="14"/>
        <v>54517.2000000001</v>
      </c>
      <c r="X72" s="2">
        <v>675195</v>
      </c>
      <c r="Y72" s="2">
        <f t="shared" si="16"/>
        <v>671224.742268041</v>
      </c>
      <c r="Z72" s="2">
        <f t="shared" si="15"/>
        <v>30623.2577319588</v>
      </c>
    </row>
    <row r="73" s="2" customFormat="1" ht="45" customHeight="1" spans="1:26">
      <c r="A73" s="13">
        <v>68</v>
      </c>
      <c r="B73" s="13" t="s">
        <v>21</v>
      </c>
      <c r="C73" s="13" t="s">
        <v>49</v>
      </c>
      <c r="D73" s="13">
        <v>2001</v>
      </c>
      <c r="E73" s="13" t="str">
        <f>B73&amp;C73&amp;D73</f>
        <v>一期9栋2梯2001</v>
      </c>
      <c r="F73" s="14" t="s">
        <v>29</v>
      </c>
      <c r="G73" s="13" t="s">
        <v>24</v>
      </c>
      <c r="H73" s="15">
        <v>2.9</v>
      </c>
      <c r="I73" s="20">
        <v>95.13</v>
      </c>
      <c r="J73" s="21">
        <f>I73-K73</f>
        <v>18.82</v>
      </c>
      <c r="K73" s="20">
        <v>76.31</v>
      </c>
      <c r="L73" s="15">
        <f>ROUND(N73/I73,2)</f>
        <v>7377.78</v>
      </c>
      <c r="M73" s="15">
        <f>ROUND(N73/K73,2)</f>
        <v>9197.33</v>
      </c>
      <c r="N73" s="13">
        <v>701848</v>
      </c>
      <c r="O73" s="22"/>
      <c r="P73" s="23" t="s">
        <v>25</v>
      </c>
      <c r="Q73" s="14" t="s">
        <v>26</v>
      </c>
      <c r="R73" s="2">
        <f>VLOOKUP(E73,[1]一期!$D:$N,11,0)</f>
        <v>734919</v>
      </c>
      <c r="T73" s="2">
        <f>VLOOKUP(E73,[1]一期!$D:$L,9,0)</f>
        <v>651088</v>
      </c>
      <c r="U73" s="2">
        <f t="shared" si="17"/>
        <v>50760</v>
      </c>
      <c r="V73" s="2">
        <f t="shared" si="18"/>
        <v>596570.8</v>
      </c>
      <c r="W73" s="2">
        <f t="shared" si="14"/>
        <v>54517.2000000001</v>
      </c>
      <c r="X73" s="2">
        <v>675195</v>
      </c>
      <c r="Y73" s="2">
        <f t="shared" si="16"/>
        <v>671224.742268041</v>
      </c>
      <c r="Z73" s="2">
        <f t="shared" si="15"/>
        <v>30623.2577319588</v>
      </c>
    </row>
    <row r="74" s="2" customFormat="1" ht="45" customHeight="1" spans="1:26">
      <c r="A74" s="13">
        <v>69</v>
      </c>
      <c r="B74" s="13" t="s">
        <v>21</v>
      </c>
      <c r="C74" s="13" t="s">
        <v>49</v>
      </c>
      <c r="D74" s="13">
        <v>1901</v>
      </c>
      <c r="E74" s="13" t="str">
        <f>B74&amp;C74&amp;D74</f>
        <v>一期9栋2梯1901</v>
      </c>
      <c r="F74" s="14" t="s">
        <v>30</v>
      </c>
      <c r="G74" s="13" t="s">
        <v>24</v>
      </c>
      <c r="H74" s="15">
        <v>2.9</v>
      </c>
      <c r="I74" s="20">
        <v>95.13</v>
      </c>
      <c r="J74" s="21">
        <f>I74-K74</f>
        <v>18.82</v>
      </c>
      <c r="K74" s="20">
        <v>76.31</v>
      </c>
      <c r="L74" s="15">
        <f>ROUND(N74/I74,2)</f>
        <v>7436.26</v>
      </c>
      <c r="M74" s="15">
        <f>ROUND(N74/K74,2)</f>
        <v>9270.23</v>
      </c>
      <c r="N74" s="13">
        <v>707411</v>
      </c>
      <c r="O74" s="22"/>
      <c r="P74" s="23" t="s">
        <v>25</v>
      </c>
      <c r="Q74" s="14" t="s">
        <v>26</v>
      </c>
      <c r="R74" s="2">
        <f>VLOOKUP(E74,[1]一期!$D:$N,11,0)</f>
        <v>740744</v>
      </c>
      <c r="T74" s="2">
        <f>VLOOKUP(E74,[1]一期!$D:$L,9,0)</f>
        <v>656249</v>
      </c>
      <c r="U74" s="2">
        <f t="shared" si="17"/>
        <v>51162</v>
      </c>
      <c r="V74" s="2">
        <f t="shared" si="18"/>
        <v>601299.35</v>
      </c>
      <c r="W74" s="2">
        <f t="shared" si="14"/>
        <v>54949.65</v>
      </c>
      <c r="X74" s="2">
        <v>680564</v>
      </c>
      <c r="Y74" s="2">
        <f t="shared" si="16"/>
        <v>676545.360824742</v>
      </c>
      <c r="Z74" s="2">
        <f t="shared" si="15"/>
        <v>30865.6391752578</v>
      </c>
    </row>
    <row r="75" s="2" customFormat="1" ht="45" customHeight="1" spans="1:26">
      <c r="A75" s="13">
        <v>70</v>
      </c>
      <c r="B75" s="13" t="s">
        <v>21</v>
      </c>
      <c r="C75" s="13" t="s">
        <v>49</v>
      </c>
      <c r="D75" s="13">
        <v>1801</v>
      </c>
      <c r="E75" s="13" t="str">
        <f>B75&amp;C75&amp;D75</f>
        <v>一期9栋2梯1801</v>
      </c>
      <c r="F75" s="14" t="s">
        <v>37</v>
      </c>
      <c r="G75" s="13" t="s">
        <v>24</v>
      </c>
      <c r="H75" s="15">
        <v>2.9</v>
      </c>
      <c r="I75" s="20">
        <v>95.13</v>
      </c>
      <c r="J75" s="21">
        <f>I75-K75</f>
        <v>18.82</v>
      </c>
      <c r="K75" s="20">
        <v>76.31</v>
      </c>
      <c r="L75" s="15">
        <f>ROUND(N75/I75,2)</f>
        <v>7159.61</v>
      </c>
      <c r="M75" s="15">
        <f>ROUND(N75/K75,2)</f>
        <v>8925.36</v>
      </c>
      <c r="N75" s="13">
        <v>681094</v>
      </c>
      <c r="O75" s="22"/>
      <c r="P75" s="23" t="s">
        <v>25</v>
      </c>
      <c r="Q75" s="14" t="s">
        <v>26</v>
      </c>
      <c r="R75" s="2">
        <f>VLOOKUP(E75,[1]一期!$D:$N,11,0)</f>
        <v>713187</v>
      </c>
      <c r="T75" s="2">
        <f>VLOOKUP(E75,[1]一期!$D:$L,9,0)</f>
        <v>631835</v>
      </c>
      <c r="U75" s="2">
        <f t="shared" si="17"/>
        <v>49259</v>
      </c>
      <c r="V75" s="2">
        <f t="shared" si="18"/>
        <v>578929.9</v>
      </c>
      <c r="W75" s="2">
        <f t="shared" si="14"/>
        <v>52905.1</v>
      </c>
      <c r="X75" s="2">
        <v>648351</v>
      </c>
      <c r="Y75" s="2">
        <f t="shared" si="16"/>
        <v>651376.288659794</v>
      </c>
      <c r="Z75" s="2">
        <f t="shared" si="15"/>
        <v>29717.7113402062</v>
      </c>
    </row>
    <row r="76" s="2" customFormat="1" ht="45" customHeight="1" spans="1:26">
      <c r="A76" s="13">
        <v>71</v>
      </c>
      <c r="B76" s="13" t="s">
        <v>21</v>
      </c>
      <c r="C76" s="13" t="s">
        <v>49</v>
      </c>
      <c r="D76" s="13">
        <v>1701</v>
      </c>
      <c r="E76" s="13" t="str">
        <f>B76&amp;C76&amp;D76</f>
        <v>一期9栋2梯1701</v>
      </c>
      <c r="F76" s="14" t="s">
        <v>31</v>
      </c>
      <c r="G76" s="13" t="s">
        <v>24</v>
      </c>
      <c r="H76" s="15">
        <v>2.9</v>
      </c>
      <c r="I76" s="20">
        <v>95.13</v>
      </c>
      <c r="J76" s="21">
        <f>I76-K76</f>
        <v>18.82</v>
      </c>
      <c r="K76" s="20">
        <v>76.31</v>
      </c>
      <c r="L76" s="15">
        <f>ROUND(N76/I76,2)</f>
        <v>7436.26</v>
      </c>
      <c r="M76" s="15">
        <f>ROUND(N76/K76,2)</f>
        <v>9270.23</v>
      </c>
      <c r="N76" s="13">
        <v>707411</v>
      </c>
      <c r="O76" s="22"/>
      <c r="P76" s="23" t="s">
        <v>25</v>
      </c>
      <c r="Q76" s="14" t="s">
        <v>26</v>
      </c>
      <c r="R76" s="2">
        <f>VLOOKUP(E76,[1]一期!$D:$N,11,0)</f>
        <v>740744</v>
      </c>
      <c r="T76" s="2">
        <f>VLOOKUP(E76,[1]一期!$D:$L,9,0)</f>
        <v>656249</v>
      </c>
      <c r="U76" s="2">
        <f t="shared" si="17"/>
        <v>51162</v>
      </c>
      <c r="V76" s="2">
        <f t="shared" si="18"/>
        <v>601299.35</v>
      </c>
      <c r="W76" s="2">
        <f t="shared" si="14"/>
        <v>54949.65</v>
      </c>
      <c r="X76" s="2">
        <v>680564</v>
      </c>
      <c r="Y76" s="2">
        <f t="shared" si="16"/>
        <v>676545.360824742</v>
      </c>
      <c r="Z76" s="2">
        <f t="shared" si="15"/>
        <v>30865.6391752578</v>
      </c>
    </row>
    <row r="77" s="2" customFormat="1" ht="45" customHeight="1" spans="1:26">
      <c r="A77" s="13">
        <v>72</v>
      </c>
      <c r="B77" s="13" t="s">
        <v>21</v>
      </c>
      <c r="C77" s="13" t="s">
        <v>49</v>
      </c>
      <c r="D77" s="13">
        <v>1601</v>
      </c>
      <c r="E77" s="13" t="str">
        <f>B77&amp;C77&amp;D77</f>
        <v>一期9栋2梯1601</v>
      </c>
      <c r="F77" s="14" t="s">
        <v>32</v>
      </c>
      <c r="G77" s="13" t="s">
        <v>24</v>
      </c>
      <c r="H77" s="15">
        <v>2.9</v>
      </c>
      <c r="I77" s="20">
        <v>95.13</v>
      </c>
      <c r="J77" s="21">
        <f>I77-K77</f>
        <v>18.82</v>
      </c>
      <c r="K77" s="20">
        <v>76.31</v>
      </c>
      <c r="L77" s="15">
        <f>ROUND(N77/I77,2)</f>
        <v>7377.78</v>
      </c>
      <c r="M77" s="15">
        <f>ROUND(N77/K77,2)</f>
        <v>9197.33</v>
      </c>
      <c r="N77" s="13">
        <v>701848</v>
      </c>
      <c r="O77" s="22"/>
      <c r="P77" s="23" t="s">
        <v>25</v>
      </c>
      <c r="Q77" s="14" t="s">
        <v>26</v>
      </c>
      <c r="R77" s="2">
        <f>VLOOKUP(E77,[1]一期!$D:$N,11,0)</f>
        <v>734919</v>
      </c>
      <c r="T77" s="2">
        <f>VLOOKUP(E77,[1]一期!$D:$L,9,0)</f>
        <v>651088</v>
      </c>
      <c r="U77" s="2">
        <f t="shared" si="17"/>
        <v>50760</v>
      </c>
      <c r="V77" s="2">
        <f t="shared" si="18"/>
        <v>596570.8</v>
      </c>
      <c r="W77" s="2">
        <f t="shared" si="14"/>
        <v>54517.2000000001</v>
      </c>
      <c r="X77" s="2">
        <v>675195</v>
      </c>
      <c r="Y77" s="2">
        <f t="shared" si="16"/>
        <v>671224.742268041</v>
      </c>
      <c r="Z77" s="2">
        <f t="shared" si="15"/>
        <v>30623.2577319588</v>
      </c>
    </row>
    <row r="78" s="2" customFormat="1" ht="45" customHeight="1" spans="1:26">
      <c r="A78" s="13">
        <v>73</v>
      </c>
      <c r="B78" s="13" t="s">
        <v>21</v>
      </c>
      <c r="C78" s="13" t="s">
        <v>49</v>
      </c>
      <c r="D78" s="13">
        <v>1501</v>
      </c>
      <c r="E78" s="13" t="str">
        <f>B78&amp;C78&amp;D78</f>
        <v>一期9栋2梯1501</v>
      </c>
      <c r="F78" s="14" t="s">
        <v>33</v>
      </c>
      <c r="G78" s="13" t="s">
        <v>24</v>
      </c>
      <c r="H78" s="15">
        <v>2.9</v>
      </c>
      <c r="I78" s="20">
        <v>95.13</v>
      </c>
      <c r="J78" s="21">
        <f>I78-K78</f>
        <v>18.82</v>
      </c>
      <c r="K78" s="20">
        <v>76.31</v>
      </c>
      <c r="L78" s="15">
        <f>ROUND(N78/I78,2)</f>
        <v>7377.78</v>
      </c>
      <c r="M78" s="15">
        <f>ROUND(N78/K78,2)</f>
        <v>9197.33</v>
      </c>
      <c r="N78" s="13">
        <v>701848</v>
      </c>
      <c r="O78" s="22"/>
      <c r="P78" s="23" t="s">
        <v>25</v>
      </c>
      <c r="Q78" s="14" t="s">
        <v>26</v>
      </c>
      <c r="R78" s="2">
        <f>VLOOKUP(E78,[1]一期!$D:$N,11,0)</f>
        <v>734919</v>
      </c>
      <c r="T78" s="2">
        <f>VLOOKUP(E78,[1]一期!$D:$L,9,0)</f>
        <v>651088</v>
      </c>
      <c r="U78" s="2">
        <f t="shared" si="17"/>
        <v>50760</v>
      </c>
      <c r="V78" s="2">
        <f t="shared" si="18"/>
        <v>596570.8</v>
      </c>
      <c r="W78" s="2">
        <f t="shared" si="14"/>
        <v>54517.2000000001</v>
      </c>
      <c r="X78" s="2">
        <v>675195</v>
      </c>
      <c r="Y78" s="2">
        <f t="shared" si="16"/>
        <v>671224.742268041</v>
      </c>
      <c r="Z78" s="2">
        <f t="shared" si="15"/>
        <v>30623.2577319588</v>
      </c>
    </row>
    <row r="79" s="2" customFormat="1" ht="45" customHeight="1" spans="1:26">
      <c r="A79" s="13">
        <v>74</v>
      </c>
      <c r="B79" s="13" t="s">
        <v>21</v>
      </c>
      <c r="C79" s="13" t="s">
        <v>49</v>
      </c>
      <c r="D79" s="13">
        <v>1401</v>
      </c>
      <c r="E79" s="13" t="str">
        <f>B79&amp;C79&amp;D79</f>
        <v>一期9栋2梯1401</v>
      </c>
      <c r="F79" s="14" t="s">
        <v>38</v>
      </c>
      <c r="G79" s="13" t="s">
        <v>24</v>
      </c>
      <c r="H79" s="15">
        <v>2.9</v>
      </c>
      <c r="I79" s="20">
        <v>95.13</v>
      </c>
      <c r="J79" s="21">
        <f>I79-K79</f>
        <v>18.82</v>
      </c>
      <c r="K79" s="20">
        <v>76.31</v>
      </c>
      <c r="L79" s="15">
        <f>ROUND(N79/I79,2)</f>
        <v>7159.61</v>
      </c>
      <c r="M79" s="15">
        <f>ROUND(N79/K79,2)</f>
        <v>8925.36</v>
      </c>
      <c r="N79" s="13">
        <v>681094</v>
      </c>
      <c r="O79" s="22"/>
      <c r="P79" s="23" t="s">
        <v>25</v>
      </c>
      <c r="Q79" s="14" t="s">
        <v>26</v>
      </c>
      <c r="R79" s="2">
        <f>VLOOKUP(E79,[1]一期!$D:$N,11,0)</f>
        <v>713187</v>
      </c>
      <c r="T79" s="2">
        <f>VLOOKUP(E79,[1]一期!$D:$L,9,0)</f>
        <v>631835</v>
      </c>
      <c r="U79" s="2">
        <f t="shared" si="17"/>
        <v>49259</v>
      </c>
      <c r="V79" s="2">
        <f t="shared" si="18"/>
        <v>578929.9</v>
      </c>
      <c r="W79" s="2">
        <f t="shared" si="14"/>
        <v>52905.1</v>
      </c>
      <c r="X79" s="2">
        <v>648351</v>
      </c>
      <c r="Y79" s="2">
        <f t="shared" si="16"/>
        <v>651376.288659794</v>
      </c>
      <c r="Z79" s="2">
        <f t="shared" si="15"/>
        <v>29717.7113402062</v>
      </c>
    </row>
    <row r="80" s="2" customFormat="1" ht="45" customHeight="1" spans="1:24">
      <c r="A80" s="13">
        <v>75</v>
      </c>
      <c r="B80" s="13" t="s">
        <v>21</v>
      </c>
      <c r="C80" s="13" t="s">
        <v>49</v>
      </c>
      <c r="D80" s="13">
        <v>1301</v>
      </c>
      <c r="E80" s="13" t="str">
        <f>B80&amp;C80&amp;D80</f>
        <v>一期9栋2梯1301</v>
      </c>
      <c r="F80" s="14" t="s">
        <v>39</v>
      </c>
      <c r="G80" s="13" t="s">
        <v>24</v>
      </c>
      <c r="H80" s="15">
        <v>2.9</v>
      </c>
      <c r="I80" s="20">
        <v>95.13</v>
      </c>
      <c r="J80" s="21">
        <f>I80-K80</f>
        <v>18.82</v>
      </c>
      <c r="K80" s="20">
        <v>76.31</v>
      </c>
      <c r="L80" s="15">
        <f>ROUND(N80/I80,2)</f>
        <v>7041.16</v>
      </c>
      <c r="M80" s="15">
        <f>ROUND(N80/K80,2)</f>
        <v>8777.7</v>
      </c>
      <c r="N80" s="13">
        <v>669826</v>
      </c>
      <c r="O80" s="22"/>
      <c r="P80" s="23" t="s">
        <v>25</v>
      </c>
      <c r="Q80" s="14" t="s">
        <v>26</v>
      </c>
      <c r="R80" s="2" t="e">
        <f>VLOOKUP(E80,[1]一期!$D:$N,11,0)</f>
        <v>#N/A</v>
      </c>
      <c r="T80" s="2" t="e">
        <f>VLOOKUP(E80,[1]一期!$D:$L,9,0)</f>
        <v>#N/A</v>
      </c>
      <c r="U80" s="2" t="e">
        <f t="shared" si="17"/>
        <v>#N/A</v>
      </c>
      <c r="V80" s="2">
        <f t="shared" si="18"/>
        <v>569352.1</v>
      </c>
      <c r="W80" s="2">
        <f>N80-V80</f>
        <v>100473.9</v>
      </c>
      <c r="X80" s="2">
        <v>669826</v>
      </c>
    </row>
    <row r="81" s="2" customFormat="1" ht="45" customHeight="1" spans="1:26">
      <c r="A81" s="13">
        <v>76</v>
      </c>
      <c r="B81" s="13" t="s">
        <v>21</v>
      </c>
      <c r="C81" s="13" t="s">
        <v>49</v>
      </c>
      <c r="D81" s="13">
        <v>1101</v>
      </c>
      <c r="E81" s="13" t="str">
        <f t="shared" ref="E81:E101" si="19">B81&amp;C81&amp;D81</f>
        <v>一期9栋2梯1101</v>
      </c>
      <c r="F81" s="14" t="s">
        <v>34</v>
      </c>
      <c r="G81" s="13" t="s">
        <v>24</v>
      </c>
      <c r="H81" s="15">
        <v>2.9</v>
      </c>
      <c r="I81" s="20">
        <v>95.13</v>
      </c>
      <c r="J81" s="21">
        <f t="shared" ref="J81:J101" si="20">I81-K81</f>
        <v>18.82</v>
      </c>
      <c r="K81" s="20">
        <v>76.31</v>
      </c>
      <c r="L81" s="15">
        <f t="shared" ref="L81:L101" si="21">ROUND(N81/I81,2)</f>
        <v>7319.29</v>
      </c>
      <c r="M81" s="15">
        <f t="shared" ref="M81:M101" si="22">ROUND(N81/K81,2)</f>
        <v>9124.41</v>
      </c>
      <c r="N81" s="13">
        <v>696284</v>
      </c>
      <c r="O81" s="22"/>
      <c r="P81" s="23" t="s">
        <v>25</v>
      </c>
      <c r="Q81" s="14" t="s">
        <v>26</v>
      </c>
      <c r="R81" s="2">
        <f>VLOOKUP(E81,[1]一期!$D:$N,11,0)</f>
        <v>729093</v>
      </c>
      <c r="T81" s="2">
        <f>VLOOKUP(E81,[1]一期!$D:$L,9,0)</f>
        <v>645927</v>
      </c>
      <c r="U81" s="2">
        <f t="shared" si="17"/>
        <v>50357</v>
      </c>
      <c r="V81" s="2">
        <f t="shared" si="18"/>
        <v>591841.4</v>
      </c>
      <c r="W81" s="2">
        <f>T81-V81</f>
        <v>54085.6</v>
      </c>
      <c r="X81" s="2">
        <v>669826</v>
      </c>
      <c r="Y81" s="2">
        <f>T81/0.97</f>
        <v>665904.12371134</v>
      </c>
      <c r="Z81" s="2">
        <f>N81-Y81</f>
        <v>30379.8762886598</v>
      </c>
    </row>
    <row r="82" s="2" customFormat="1" ht="45" customHeight="1" spans="1:26">
      <c r="A82" s="13">
        <v>77</v>
      </c>
      <c r="B82" s="13" t="s">
        <v>21</v>
      </c>
      <c r="C82" s="13" t="s">
        <v>49</v>
      </c>
      <c r="D82" s="13">
        <v>1001</v>
      </c>
      <c r="E82" s="13" t="str">
        <f t="shared" si="19"/>
        <v>一期9栋2梯1001</v>
      </c>
      <c r="F82" s="14" t="s">
        <v>41</v>
      </c>
      <c r="G82" s="13" t="s">
        <v>24</v>
      </c>
      <c r="H82" s="15">
        <v>2.9</v>
      </c>
      <c r="I82" s="20">
        <v>95.13</v>
      </c>
      <c r="J82" s="21">
        <f t="shared" si="20"/>
        <v>18.82</v>
      </c>
      <c r="K82" s="20">
        <v>76.31</v>
      </c>
      <c r="L82" s="15">
        <f t="shared" si="21"/>
        <v>7260.82</v>
      </c>
      <c r="M82" s="15">
        <f t="shared" si="22"/>
        <v>9051.53</v>
      </c>
      <c r="N82" s="13">
        <v>690722</v>
      </c>
      <c r="O82" s="22"/>
      <c r="P82" s="23" t="s">
        <v>25</v>
      </c>
      <c r="Q82" s="14" t="s">
        <v>26</v>
      </c>
      <c r="R82" s="2">
        <f>VLOOKUP(E82,[1]一期!$D:$N,11,0)</f>
        <v>723269</v>
      </c>
      <c r="T82" s="2">
        <f>VLOOKUP(E82,[1]一期!$D:$L,9,0)</f>
        <v>640767</v>
      </c>
      <c r="U82" s="2">
        <f t="shared" si="17"/>
        <v>49955</v>
      </c>
      <c r="V82" s="2">
        <f t="shared" si="18"/>
        <v>587113.7</v>
      </c>
      <c r="W82" s="2">
        <f>T82-V82</f>
        <v>53653.3</v>
      </c>
      <c r="X82" s="2">
        <v>664457</v>
      </c>
      <c r="Y82" s="2">
        <f>T82/0.97</f>
        <v>660584.536082474</v>
      </c>
      <c r="Z82" s="2">
        <f>N82-Y82</f>
        <v>30137.4639175257</v>
      </c>
    </row>
    <row r="83" s="2" customFormat="1" ht="45" customHeight="1" spans="1:26">
      <c r="A83" s="13">
        <v>78</v>
      </c>
      <c r="B83" s="13" t="s">
        <v>21</v>
      </c>
      <c r="C83" s="13" t="s">
        <v>49</v>
      </c>
      <c r="D83" s="13">
        <v>901</v>
      </c>
      <c r="E83" s="13" t="str">
        <f t="shared" si="19"/>
        <v>一期9栋2梯901</v>
      </c>
      <c r="F83" s="14" t="s">
        <v>42</v>
      </c>
      <c r="G83" s="13" t="s">
        <v>24</v>
      </c>
      <c r="H83" s="15">
        <v>2.9</v>
      </c>
      <c r="I83" s="20">
        <v>95.13</v>
      </c>
      <c r="J83" s="21">
        <f t="shared" si="20"/>
        <v>18.82</v>
      </c>
      <c r="K83" s="20">
        <v>76.31</v>
      </c>
      <c r="L83" s="15">
        <f t="shared" si="21"/>
        <v>7260.82</v>
      </c>
      <c r="M83" s="15">
        <f t="shared" si="22"/>
        <v>9051.53</v>
      </c>
      <c r="N83" s="13">
        <v>690722</v>
      </c>
      <c r="O83" s="22"/>
      <c r="P83" s="23" t="s">
        <v>25</v>
      </c>
      <c r="Q83" s="14" t="s">
        <v>26</v>
      </c>
      <c r="R83" s="2">
        <f>VLOOKUP(E83,[1]一期!$D:$N,11,0)</f>
        <v>723269</v>
      </c>
      <c r="T83" s="2">
        <f>VLOOKUP(E83,[1]一期!$D:$L,9,0)</f>
        <v>640767</v>
      </c>
      <c r="U83" s="2">
        <f t="shared" si="17"/>
        <v>49955</v>
      </c>
      <c r="V83" s="2">
        <f t="shared" si="18"/>
        <v>587113.7</v>
      </c>
      <c r="W83" s="2">
        <f>T83-V83</f>
        <v>53653.3</v>
      </c>
      <c r="X83" s="2">
        <v>664457</v>
      </c>
      <c r="Y83" s="2">
        <f>T83/0.97</f>
        <v>660584.536082474</v>
      </c>
      <c r="Z83" s="2">
        <f>N83-Y83</f>
        <v>30137.4639175257</v>
      </c>
    </row>
    <row r="84" s="2" customFormat="1" ht="45" customHeight="1" spans="1:26">
      <c r="A84" s="13">
        <v>79</v>
      </c>
      <c r="B84" s="13" t="s">
        <v>21</v>
      </c>
      <c r="C84" s="13" t="s">
        <v>49</v>
      </c>
      <c r="D84" s="13">
        <v>801</v>
      </c>
      <c r="E84" s="13" t="str">
        <f t="shared" si="19"/>
        <v>一期9栋2梯801</v>
      </c>
      <c r="F84" s="14" t="s">
        <v>35</v>
      </c>
      <c r="G84" s="13" t="s">
        <v>24</v>
      </c>
      <c r="H84" s="15">
        <v>2.9</v>
      </c>
      <c r="I84" s="20">
        <v>95.13</v>
      </c>
      <c r="J84" s="21">
        <f t="shared" si="20"/>
        <v>18.82</v>
      </c>
      <c r="K84" s="20">
        <v>76.31</v>
      </c>
      <c r="L84" s="15">
        <f t="shared" si="21"/>
        <v>7260.82</v>
      </c>
      <c r="M84" s="15">
        <f t="shared" si="22"/>
        <v>9051.53</v>
      </c>
      <c r="N84" s="13">
        <v>690722</v>
      </c>
      <c r="O84" s="22"/>
      <c r="P84" s="23" t="s">
        <v>25</v>
      </c>
      <c r="Q84" s="14" t="s">
        <v>26</v>
      </c>
      <c r="R84" s="2">
        <f>VLOOKUP(E84,[1]一期!$D:$N,11,0)</f>
        <v>723269</v>
      </c>
      <c r="T84" s="2">
        <f>VLOOKUP(E84,[1]一期!$D:$L,9,0)</f>
        <v>640767</v>
      </c>
      <c r="U84" s="2">
        <f t="shared" si="17"/>
        <v>49955</v>
      </c>
      <c r="V84" s="2">
        <f t="shared" si="18"/>
        <v>587113.7</v>
      </c>
      <c r="W84" s="2">
        <f>T84-V84</f>
        <v>53653.3</v>
      </c>
      <c r="X84" s="2">
        <v>664457</v>
      </c>
      <c r="Y84" s="2">
        <f>T84/0.97</f>
        <v>660584.536082474</v>
      </c>
      <c r="Z84" s="2">
        <f>N84-Y84</f>
        <v>30137.4639175257</v>
      </c>
    </row>
    <row r="85" s="2" customFormat="1" ht="45" customHeight="1" spans="1:26">
      <c r="A85" s="13">
        <v>80</v>
      </c>
      <c r="B85" s="13" t="s">
        <v>21</v>
      </c>
      <c r="C85" s="13" t="s">
        <v>49</v>
      </c>
      <c r="D85" s="13">
        <v>701</v>
      </c>
      <c r="E85" s="13" t="str">
        <f t="shared" si="19"/>
        <v>一期9栋2梯701</v>
      </c>
      <c r="F85" s="14" t="s">
        <v>50</v>
      </c>
      <c r="G85" s="13" t="s">
        <v>24</v>
      </c>
      <c r="H85" s="15">
        <v>2.9</v>
      </c>
      <c r="I85" s="20">
        <v>95.13</v>
      </c>
      <c r="J85" s="21">
        <f t="shared" si="20"/>
        <v>18.82</v>
      </c>
      <c r="K85" s="20">
        <v>76.31</v>
      </c>
      <c r="L85" s="15">
        <f t="shared" si="21"/>
        <v>7202.32</v>
      </c>
      <c r="M85" s="15">
        <f t="shared" si="22"/>
        <v>8978.6</v>
      </c>
      <c r="N85" s="13">
        <v>685157</v>
      </c>
      <c r="O85" s="22"/>
      <c r="P85" s="23" t="s">
        <v>25</v>
      </c>
      <c r="Q85" s="14" t="s">
        <v>26</v>
      </c>
      <c r="R85" s="2">
        <f>VLOOKUP(E85,[1]一期!$D:$N,11,0)</f>
        <v>717442</v>
      </c>
      <c r="T85" s="2">
        <f>VLOOKUP(E85,[1]一期!$D:$L,9,0)</f>
        <v>635605</v>
      </c>
      <c r="U85" s="2">
        <f t="shared" si="17"/>
        <v>49552</v>
      </c>
      <c r="V85" s="2">
        <f t="shared" si="18"/>
        <v>582383.45</v>
      </c>
      <c r="W85" s="2">
        <f>T85-V85</f>
        <v>53221.55</v>
      </c>
      <c r="X85" s="2">
        <v>659088</v>
      </c>
      <c r="Y85" s="2">
        <f>T85/0.97</f>
        <v>655262.886597938</v>
      </c>
      <c r="Z85" s="2">
        <f>N85-Y85</f>
        <v>29894.1134020619</v>
      </c>
    </row>
    <row r="86" s="2" customFormat="1" ht="45" customHeight="1" spans="1:24">
      <c r="A86" s="13">
        <v>81</v>
      </c>
      <c r="B86" s="13" t="s">
        <v>21</v>
      </c>
      <c r="C86" s="13" t="s">
        <v>49</v>
      </c>
      <c r="D86" s="13">
        <v>601</v>
      </c>
      <c r="E86" s="13" t="str">
        <f t="shared" si="19"/>
        <v>一期9栋2梯601</v>
      </c>
      <c r="F86" s="14" t="s">
        <v>43</v>
      </c>
      <c r="G86" s="13" t="s">
        <v>24</v>
      </c>
      <c r="H86" s="15">
        <v>2.9</v>
      </c>
      <c r="I86" s="20">
        <v>95.13</v>
      </c>
      <c r="J86" s="21">
        <f t="shared" si="20"/>
        <v>18.82</v>
      </c>
      <c r="K86" s="20">
        <v>76.31</v>
      </c>
      <c r="L86" s="15">
        <f t="shared" si="21"/>
        <v>6928.29</v>
      </c>
      <c r="M86" s="15">
        <f t="shared" si="22"/>
        <v>8636.98</v>
      </c>
      <c r="N86" s="13">
        <v>659088</v>
      </c>
      <c r="O86" s="22"/>
      <c r="P86" s="23" t="s">
        <v>25</v>
      </c>
      <c r="Q86" s="14" t="s">
        <v>26</v>
      </c>
      <c r="R86" s="2" t="e">
        <f>VLOOKUP(E86,[1]一期!$D:$N,11,0)</f>
        <v>#N/A</v>
      </c>
      <c r="T86" s="2" t="e">
        <f>VLOOKUP(E86,[1]一期!$D:$L,9,0)</f>
        <v>#N/A</v>
      </c>
      <c r="U86" s="2" t="e">
        <f t="shared" si="17"/>
        <v>#N/A</v>
      </c>
      <c r="V86" s="2">
        <f t="shared" si="18"/>
        <v>560224.8</v>
      </c>
      <c r="W86" s="2">
        <f>N86-V86</f>
        <v>98863.2000000001</v>
      </c>
      <c r="X86" s="2">
        <v>659088</v>
      </c>
    </row>
    <row r="87" s="2" customFormat="1" ht="45" customHeight="1" spans="1:26">
      <c r="A87" s="13">
        <v>82</v>
      </c>
      <c r="B87" s="13" t="s">
        <v>21</v>
      </c>
      <c r="C87" s="13" t="s">
        <v>49</v>
      </c>
      <c r="D87" s="13">
        <v>501</v>
      </c>
      <c r="E87" s="13" t="str">
        <f t="shared" si="19"/>
        <v>一期9栋2梯501</v>
      </c>
      <c r="F87" s="14" t="s">
        <v>44</v>
      </c>
      <c r="G87" s="13" t="s">
        <v>24</v>
      </c>
      <c r="H87" s="15">
        <v>2.9</v>
      </c>
      <c r="I87" s="20">
        <v>95.13</v>
      </c>
      <c r="J87" s="21">
        <f t="shared" si="20"/>
        <v>18.82</v>
      </c>
      <c r="K87" s="20">
        <v>76.31</v>
      </c>
      <c r="L87" s="15">
        <f t="shared" si="21"/>
        <v>7202.32</v>
      </c>
      <c r="M87" s="15">
        <f t="shared" si="22"/>
        <v>8978.6</v>
      </c>
      <c r="N87" s="13">
        <v>685157</v>
      </c>
      <c r="O87" s="22"/>
      <c r="P87" s="23" t="s">
        <v>25</v>
      </c>
      <c r="Q87" s="14" t="s">
        <v>26</v>
      </c>
      <c r="R87" s="2">
        <f>VLOOKUP(E87,[1]一期!$D:$N,11,0)</f>
        <v>717442</v>
      </c>
      <c r="T87" s="2">
        <f>VLOOKUP(E87,[1]一期!$D:$L,9,0)</f>
        <v>635605</v>
      </c>
      <c r="U87" s="2">
        <f t="shared" si="17"/>
        <v>49552</v>
      </c>
      <c r="V87" s="2">
        <f t="shared" si="18"/>
        <v>582383.45</v>
      </c>
      <c r="W87" s="2">
        <f t="shared" ref="W87:W133" si="23">T87-V87</f>
        <v>53221.55</v>
      </c>
      <c r="X87" s="2">
        <v>659088</v>
      </c>
      <c r="Y87" s="2">
        <f>T87/0.97</f>
        <v>655262.886597938</v>
      </c>
      <c r="Z87" s="2">
        <f t="shared" ref="Z87:Z133" si="24">N87-Y87</f>
        <v>29894.1134020619</v>
      </c>
    </row>
    <row r="88" s="2" customFormat="1" ht="45" customHeight="1" spans="1:26">
      <c r="A88" s="13">
        <v>83</v>
      </c>
      <c r="B88" s="13" t="s">
        <v>21</v>
      </c>
      <c r="C88" s="13" t="s">
        <v>49</v>
      </c>
      <c r="D88" s="13">
        <v>401</v>
      </c>
      <c r="E88" s="13" t="str">
        <f t="shared" si="19"/>
        <v>一期9栋2梯401</v>
      </c>
      <c r="F88" s="14" t="s">
        <v>45</v>
      </c>
      <c r="G88" s="13" t="s">
        <v>24</v>
      </c>
      <c r="H88" s="15">
        <v>2.9</v>
      </c>
      <c r="I88" s="20">
        <v>95.13</v>
      </c>
      <c r="J88" s="21">
        <f t="shared" si="20"/>
        <v>18.82</v>
      </c>
      <c r="K88" s="20">
        <v>76.31</v>
      </c>
      <c r="L88" s="15">
        <f t="shared" si="21"/>
        <v>7003.49</v>
      </c>
      <c r="M88" s="15">
        <f t="shared" si="22"/>
        <v>8730.73</v>
      </c>
      <c r="N88" s="13">
        <v>666242</v>
      </c>
      <c r="O88" s="22"/>
      <c r="P88" s="23" t="s">
        <v>25</v>
      </c>
      <c r="Q88" s="14" t="s">
        <v>26</v>
      </c>
      <c r="R88" s="2">
        <f>VLOOKUP(E88,[1]一期!$D:$N,11,0)</f>
        <v>697636</v>
      </c>
      <c r="T88" s="2">
        <f>VLOOKUP(E88,[1]一期!$D:$L,9,0)</f>
        <v>618058</v>
      </c>
      <c r="U88" s="2">
        <f t="shared" si="17"/>
        <v>48184</v>
      </c>
      <c r="V88" s="2">
        <f t="shared" si="18"/>
        <v>566305.7</v>
      </c>
      <c r="W88" s="2">
        <f t="shared" si="23"/>
        <v>51752.3</v>
      </c>
      <c r="X88" s="2">
        <v>642981</v>
      </c>
      <c r="Y88" s="2">
        <f>T88/0.97</f>
        <v>637173.195876289</v>
      </c>
      <c r="Z88" s="2">
        <f t="shared" si="24"/>
        <v>29068.8041237113</v>
      </c>
    </row>
    <row r="89" s="2" customFormat="1" ht="45" customHeight="1" spans="1:26">
      <c r="A89" s="13">
        <v>84</v>
      </c>
      <c r="B89" s="13" t="s">
        <v>21</v>
      </c>
      <c r="C89" s="13" t="s">
        <v>49</v>
      </c>
      <c r="D89" s="13">
        <v>301</v>
      </c>
      <c r="E89" s="13" t="str">
        <f t="shared" si="19"/>
        <v>一期9栋2梯301</v>
      </c>
      <c r="F89" s="14" t="s">
        <v>46</v>
      </c>
      <c r="G89" s="13" t="s">
        <v>24</v>
      </c>
      <c r="H89" s="15">
        <v>2.9</v>
      </c>
      <c r="I89" s="20">
        <v>95.13</v>
      </c>
      <c r="J89" s="21">
        <f t="shared" si="20"/>
        <v>18.82</v>
      </c>
      <c r="K89" s="20">
        <v>76.31</v>
      </c>
      <c r="L89" s="15">
        <f t="shared" si="21"/>
        <v>6886.53</v>
      </c>
      <c r="M89" s="15">
        <f t="shared" si="22"/>
        <v>8584.93</v>
      </c>
      <c r="N89" s="13">
        <v>655116</v>
      </c>
      <c r="O89" s="22"/>
      <c r="P89" s="23" t="s">
        <v>25</v>
      </c>
      <c r="Q89" s="14" t="s">
        <v>26</v>
      </c>
      <c r="R89" s="2">
        <f>VLOOKUP(E89,[1]一期!$D:$N,11,0)</f>
        <v>685985</v>
      </c>
      <c r="T89" s="2">
        <f>VLOOKUP(E89,[1]一期!$D:$L,9,0)</f>
        <v>607736</v>
      </c>
      <c r="U89" s="2">
        <f t="shared" si="17"/>
        <v>47380</v>
      </c>
      <c r="V89" s="2">
        <f t="shared" si="18"/>
        <v>556848.6</v>
      </c>
      <c r="W89" s="2">
        <f t="shared" si="23"/>
        <v>50887.4</v>
      </c>
      <c r="X89" s="2">
        <v>632243</v>
      </c>
      <c r="Y89" s="2">
        <f>T89/0.97</f>
        <v>626531.958762887</v>
      </c>
      <c r="Z89" s="2">
        <f t="shared" si="24"/>
        <v>28584.0412371134</v>
      </c>
    </row>
    <row r="90" s="2" customFormat="1" ht="45" customHeight="1" spans="1:26">
      <c r="A90" s="13">
        <v>85</v>
      </c>
      <c r="B90" s="13" t="s">
        <v>21</v>
      </c>
      <c r="C90" s="13" t="s">
        <v>49</v>
      </c>
      <c r="D90" s="13">
        <v>201</v>
      </c>
      <c r="E90" s="13" t="str">
        <f t="shared" si="19"/>
        <v>一期9栋2梯201</v>
      </c>
      <c r="F90" s="14" t="s">
        <v>47</v>
      </c>
      <c r="G90" s="13" t="s">
        <v>24</v>
      </c>
      <c r="H90" s="15">
        <v>2.9</v>
      </c>
      <c r="I90" s="20">
        <v>95.13</v>
      </c>
      <c r="J90" s="21">
        <f t="shared" si="20"/>
        <v>18.82</v>
      </c>
      <c r="K90" s="20">
        <v>76.31</v>
      </c>
      <c r="L90" s="15">
        <f t="shared" si="21"/>
        <v>6711.09</v>
      </c>
      <c r="M90" s="15">
        <f t="shared" si="22"/>
        <v>8366.22</v>
      </c>
      <c r="N90" s="13">
        <v>638426</v>
      </c>
      <c r="O90" s="22"/>
      <c r="P90" s="23" t="s">
        <v>25</v>
      </c>
      <c r="Q90" s="14" t="s">
        <v>26</v>
      </c>
      <c r="R90" s="2">
        <f>VLOOKUP(E90,[1]一期!$D:$N,11,0)</f>
        <v>668509</v>
      </c>
      <c r="T90" s="2">
        <f>VLOOKUP(E90,[1]一期!$D:$L,9,0)</f>
        <v>592254</v>
      </c>
      <c r="U90" s="2">
        <f t="shared" si="17"/>
        <v>46172</v>
      </c>
      <c r="V90" s="2">
        <f t="shared" si="18"/>
        <v>542662.1</v>
      </c>
      <c r="W90" s="2">
        <f t="shared" si="23"/>
        <v>49591.9</v>
      </c>
      <c r="X90" s="2">
        <v>616137</v>
      </c>
      <c r="Y90" s="2">
        <f>T90/0.97</f>
        <v>610571.134020619</v>
      </c>
      <c r="Z90" s="2">
        <f t="shared" si="24"/>
        <v>27854.8659793814</v>
      </c>
    </row>
    <row r="91" s="2" customFormat="1" ht="45" customHeight="1" spans="1:26">
      <c r="A91" s="13">
        <v>86</v>
      </c>
      <c r="B91" s="13" t="s">
        <v>21</v>
      </c>
      <c r="C91" s="13" t="s">
        <v>49</v>
      </c>
      <c r="D91" s="13">
        <v>2402</v>
      </c>
      <c r="E91" s="13" t="str">
        <f>B91&amp;C91&amp;D91</f>
        <v>一期9栋2梯2402</v>
      </c>
      <c r="F91" s="14" t="s">
        <v>36</v>
      </c>
      <c r="G91" s="13" t="s">
        <v>24</v>
      </c>
      <c r="H91" s="15">
        <v>2.9</v>
      </c>
      <c r="I91" s="20">
        <v>95.13</v>
      </c>
      <c r="J91" s="21">
        <f t="shared" si="20"/>
        <v>18.82</v>
      </c>
      <c r="K91" s="20">
        <v>76.31</v>
      </c>
      <c r="L91" s="15">
        <f t="shared" si="21"/>
        <v>6866.95</v>
      </c>
      <c r="M91" s="15">
        <f t="shared" si="22"/>
        <v>8560.52</v>
      </c>
      <c r="N91" s="13">
        <v>653253</v>
      </c>
      <c r="O91" s="22"/>
      <c r="P91" s="23" t="s">
        <v>25</v>
      </c>
      <c r="Q91" s="14" t="s">
        <v>26</v>
      </c>
      <c r="R91" s="2">
        <f>VLOOKUP(E91,[1]一期!$D:$N,11,0)</f>
        <v>684035</v>
      </c>
      <c r="T91" s="2">
        <f>VLOOKUP(E91,[1]一期!$D:$L,9,0)</f>
        <v>606009</v>
      </c>
      <c r="U91" s="2">
        <f t="shared" si="17"/>
        <v>47244</v>
      </c>
      <c r="V91" s="2">
        <f t="shared" si="18"/>
        <v>555265.05</v>
      </c>
      <c r="W91" s="2">
        <f t="shared" si="23"/>
        <v>50743.9500000001</v>
      </c>
      <c r="X91" s="2">
        <v>684035</v>
      </c>
      <c r="Y91" s="2">
        <f>T91/0.96</f>
        <v>631259.375</v>
      </c>
      <c r="Z91" s="2">
        <f t="shared" si="24"/>
        <v>21993.625</v>
      </c>
    </row>
    <row r="92" s="2" customFormat="1" ht="45" customHeight="1" spans="1:26">
      <c r="A92" s="13">
        <v>87</v>
      </c>
      <c r="B92" s="13" t="s">
        <v>21</v>
      </c>
      <c r="C92" s="13" t="s">
        <v>49</v>
      </c>
      <c r="D92" s="13">
        <v>2302</v>
      </c>
      <c r="E92" s="13" t="str">
        <f t="shared" si="19"/>
        <v>一期9栋2梯2302</v>
      </c>
      <c r="F92" s="14" t="s">
        <v>23</v>
      </c>
      <c r="G92" s="13" t="s">
        <v>24</v>
      </c>
      <c r="H92" s="15">
        <v>2.9</v>
      </c>
      <c r="I92" s="20">
        <v>95.13</v>
      </c>
      <c r="J92" s="21">
        <f t="shared" si="20"/>
        <v>18.82</v>
      </c>
      <c r="K92" s="20">
        <v>76.31</v>
      </c>
      <c r="L92" s="15">
        <f t="shared" si="21"/>
        <v>7143.86</v>
      </c>
      <c r="M92" s="15">
        <f t="shared" si="22"/>
        <v>8905.71</v>
      </c>
      <c r="N92" s="13">
        <v>679595</v>
      </c>
      <c r="O92" s="22"/>
      <c r="P92" s="23" t="s">
        <v>25</v>
      </c>
      <c r="Q92" s="14" t="s">
        <v>26</v>
      </c>
      <c r="R92" s="2">
        <f>VLOOKUP(E92,[1]一期!$D:$N,11,0)</f>
        <v>711618</v>
      </c>
      <c r="T92" s="2">
        <f>VLOOKUP(E92,[1]一期!$D:$L,9,0)</f>
        <v>630445</v>
      </c>
      <c r="U92" s="2">
        <f t="shared" si="17"/>
        <v>49150</v>
      </c>
      <c r="V92" s="2">
        <f t="shared" si="18"/>
        <v>577655.75</v>
      </c>
      <c r="W92" s="2">
        <f t="shared" si="23"/>
        <v>52789.25</v>
      </c>
      <c r="X92" s="2">
        <v>653719</v>
      </c>
      <c r="Y92" s="2">
        <f t="shared" ref="Y92:Y103" si="25">T92/0.97</f>
        <v>649943.298969072</v>
      </c>
      <c r="Z92" s="2">
        <f t="shared" si="24"/>
        <v>29651.7010309278</v>
      </c>
    </row>
    <row r="93" s="2" customFormat="1" ht="45" customHeight="1" spans="1:26">
      <c r="A93" s="13">
        <v>88</v>
      </c>
      <c r="B93" s="13" t="s">
        <v>21</v>
      </c>
      <c r="C93" s="13" t="s">
        <v>49</v>
      </c>
      <c r="D93" s="13">
        <v>2202</v>
      </c>
      <c r="E93" s="13" t="str">
        <f t="shared" si="19"/>
        <v>一期9栋2梯2202</v>
      </c>
      <c r="F93" s="14" t="s">
        <v>27</v>
      </c>
      <c r="G93" s="13" t="s">
        <v>24</v>
      </c>
      <c r="H93" s="15">
        <v>2.9</v>
      </c>
      <c r="I93" s="20">
        <v>95.13</v>
      </c>
      <c r="J93" s="21">
        <f t="shared" si="20"/>
        <v>18.82</v>
      </c>
      <c r="K93" s="20">
        <v>76.31</v>
      </c>
      <c r="L93" s="15">
        <f t="shared" si="21"/>
        <v>7143.86</v>
      </c>
      <c r="M93" s="15">
        <f t="shared" si="22"/>
        <v>8905.71</v>
      </c>
      <c r="N93" s="13">
        <v>679595</v>
      </c>
      <c r="O93" s="22"/>
      <c r="P93" s="23" t="s">
        <v>25</v>
      </c>
      <c r="Q93" s="14" t="s">
        <v>26</v>
      </c>
      <c r="R93" s="2">
        <f>VLOOKUP(E93,[1]一期!$D:$N,11,0)</f>
        <v>711618</v>
      </c>
      <c r="T93" s="2">
        <f>VLOOKUP(E93,[1]一期!$D:$L,9,0)</f>
        <v>630445</v>
      </c>
      <c r="U93" s="2">
        <f t="shared" si="17"/>
        <v>49150</v>
      </c>
      <c r="V93" s="2">
        <f t="shared" si="18"/>
        <v>577655.75</v>
      </c>
      <c r="W93" s="2">
        <f t="shared" si="23"/>
        <v>52789.25</v>
      </c>
      <c r="X93" s="2">
        <v>653719</v>
      </c>
      <c r="Y93" s="2">
        <f t="shared" si="25"/>
        <v>649943.298969072</v>
      </c>
      <c r="Z93" s="2">
        <f t="shared" si="24"/>
        <v>29651.7010309278</v>
      </c>
    </row>
    <row r="94" s="2" customFormat="1" ht="45" customHeight="1" spans="1:26">
      <c r="A94" s="13">
        <v>89</v>
      </c>
      <c r="B94" s="13" t="s">
        <v>21</v>
      </c>
      <c r="C94" s="13" t="s">
        <v>49</v>
      </c>
      <c r="D94" s="13">
        <v>2102</v>
      </c>
      <c r="E94" s="13" t="str">
        <f t="shared" si="19"/>
        <v>一期9栋2梯2102</v>
      </c>
      <c r="F94" s="14" t="s">
        <v>28</v>
      </c>
      <c r="G94" s="13" t="s">
        <v>24</v>
      </c>
      <c r="H94" s="15">
        <v>2.9</v>
      </c>
      <c r="I94" s="20">
        <v>95.13</v>
      </c>
      <c r="J94" s="21">
        <f t="shared" si="20"/>
        <v>18.82</v>
      </c>
      <c r="K94" s="20">
        <v>76.31</v>
      </c>
      <c r="L94" s="15">
        <f t="shared" si="21"/>
        <v>7143.86</v>
      </c>
      <c r="M94" s="15">
        <f t="shared" si="22"/>
        <v>8905.71</v>
      </c>
      <c r="N94" s="13">
        <v>679595</v>
      </c>
      <c r="O94" s="22"/>
      <c r="P94" s="23" t="s">
        <v>25</v>
      </c>
      <c r="Q94" s="14" t="s">
        <v>26</v>
      </c>
      <c r="R94" s="2">
        <f>VLOOKUP(E94,[1]一期!$D:$N,11,0)</f>
        <v>711618</v>
      </c>
      <c r="T94" s="2">
        <f>VLOOKUP(E94,[1]一期!$D:$L,9,0)</f>
        <v>630445</v>
      </c>
      <c r="U94" s="2">
        <f t="shared" si="17"/>
        <v>49150</v>
      </c>
      <c r="V94" s="2">
        <f t="shared" si="18"/>
        <v>577655.75</v>
      </c>
      <c r="W94" s="2">
        <f t="shared" si="23"/>
        <v>52789.25</v>
      </c>
      <c r="X94" s="2">
        <v>653719</v>
      </c>
      <c r="Y94" s="2">
        <f t="shared" si="25"/>
        <v>649943.298969072</v>
      </c>
      <c r="Z94" s="2">
        <f t="shared" si="24"/>
        <v>29651.7010309278</v>
      </c>
    </row>
    <row r="95" s="2" customFormat="1" ht="45" customHeight="1" spans="1:26">
      <c r="A95" s="13">
        <v>90</v>
      </c>
      <c r="B95" s="13" t="s">
        <v>21</v>
      </c>
      <c r="C95" s="13" t="s">
        <v>49</v>
      </c>
      <c r="D95" s="13">
        <v>2002</v>
      </c>
      <c r="E95" s="13" t="str">
        <f t="shared" si="19"/>
        <v>一期9栋2梯2002</v>
      </c>
      <c r="F95" s="14" t="s">
        <v>29</v>
      </c>
      <c r="G95" s="13" t="s">
        <v>24</v>
      </c>
      <c r="H95" s="15">
        <v>2.9</v>
      </c>
      <c r="I95" s="20">
        <v>95.13</v>
      </c>
      <c r="J95" s="21">
        <f t="shared" si="20"/>
        <v>18.82</v>
      </c>
      <c r="K95" s="20">
        <v>76.31</v>
      </c>
      <c r="L95" s="15">
        <f t="shared" si="21"/>
        <v>7143.86</v>
      </c>
      <c r="M95" s="15">
        <f t="shared" si="22"/>
        <v>8905.71</v>
      </c>
      <c r="N95" s="13">
        <v>679595</v>
      </c>
      <c r="O95" s="22"/>
      <c r="P95" s="23" t="s">
        <v>25</v>
      </c>
      <c r="Q95" s="14" t="s">
        <v>26</v>
      </c>
      <c r="R95" s="2">
        <f>VLOOKUP(E95,[1]一期!$D:$N,11,0)</f>
        <v>711618</v>
      </c>
      <c r="T95" s="2">
        <f>VLOOKUP(E95,[1]一期!$D:$L,9,0)</f>
        <v>630445</v>
      </c>
      <c r="U95" s="2">
        <f t="shared" si="17"/>
        <v>49150</v>
      </c>
      <c r="V95" s="2">
        <f t="shared" si="18"/>
        <v>577655.75</v>
      </c>
      <c r="W95" s="2">
        <f t="shared" si="23"/>
        <v>52789.25</v>
      </c>
      <c r="X95" s="2">
        <v>653719</v>
      </c>
      <c r="Y95" s="2">
        <f t="shared" si="25"/>
        <v>649943.298969072</v>
      </c>
      <c r="Z95" s="2">
        <f t="shared" si="24"/>
        <v>29651.7010309278</v>
      </c>
    </row>
    <row r="96" s="2" customFormat="1" ht="45" customHeight="1" spans="1:26">
      <c r="A96" s="13">
        <v>91</v>
      </c>
      <c r="B96" s="13" t="s">
        <v>21</v>
      </c>
      <c r="C96" s="13" t="s">
        <v>49</v>
      </c>
      <c r="D96" s="13">
        <v>1902</v>
      </c>
      <c r="E96" s="13" t="str">
        <f t="shared" si="19"/>
        <v>一期9栋2梯1902</v>
      </c>
      <c r="F96" s="14" t="s">
        <v>30</v>
      </c>
      <c r="G96" s="13" t="s">
        <v>24</v>
      </c>
      <c r="H96" s="15">
        <v>2.9</v>
      </c>
      <c r="I96" s="20">
        <v>95.13</v>
      </c>
      <c r="J96" s="21">
        <f t="shared" si="20"/>
        <v>18.82</v>
      </c>
      <c r="K96" s="20">
        <v>76.31</v>
      </c>
      <c r="L96" s="15">
        <f t="shared" si="21"/>
        <v>7202.32</v>
      </c>
      <c r="M96" s="15">
        <f t="shared" si="22"/>
        <v>8978.6</v>
      </c>
      <c r="N96" s="13">
        <v>685157</v>
      </c>
      <c r="O96" s="22"/>
      <c r="P96" s="23" t="s">
        <v>25</v>
      </c>
      <c r="Q96" s="14" t="s">
        <v>26</v>
      </c>
      <c r="R96" s="2">
        <f>VLOOKUP(E96,[1]一期!$D:$N,11,0)</f>
        <v>717442</v>
      </c>
      <c r="T96" s="2">
        <f>VLOOKUP(E96,[1]一期!$D:$L,9,0)</f>
        <v>635605</v>
      </c>
      <c r="U96" s="2">
        <f t="shared" si="17"/>
        <v>49552</v>
      </c>
      <c r="V96" s="2">
        <f t="shared" si="18"/>
        <v>582383.45</v>
      </c>
      <c r="W96" s="2">
        <f t="shared" si="23"/>
        <v>53221.55</v>
      </c>
      <c r="X96" s="2">
        <v>659088</v>
      </c>
      <c r="Y96" s="2">
        <f t="shared" si="25"/>
        <v>655262.886597938</v>
      </c>
      <c r="Z96" s="2">
        <f t="shared" si="24"/>
        <v>29894.1134020619</v>
      </c>
    </row>
    <row r="97" s="2" customFormat="1" ht="45" customHeight="1" spans="1:26">
      <c r="A97" s="13">
        <v>92</v>
      </c>
      <c r="B97" s="13" t="s">
        <v>21</v>
      </c>
      <c r="C97" s="13" t="s">
        <v>49</v>
      </c>
      <c r="D97" s="13">
        <v>1802</v>
      </c>
      <c r="E97" s="13" t="str">
        <f t="shared" si="19"/>
        <v>一期9栋2梯1802</v>
      </c>
      <c r="F97" s="14" t="s">
        <v>37</v>
      </c>
      <c r="G97" s="13" t="s">
        <v>24</v>
      </c>
      <c r="H97" s="15">
        <v>2.9</v>
      </c>
      <c r="I97" s="20">
        <v>95.13</v>
      </c>
      <c r="J97" s="21">
        <f t="shared" si="20"/>
        <v>18.82</v>
      </c>
      <c r="K97" s="20">
        <v>76.31</v>
      </c>
      <c r="L97" s="15">
        <f t="shared" si="21"/>
        <v>6922.45</v>
      </c>
      <c r="M97" s="15">
        <f t="shared" si="22"/>
        <v>8629.71</v>
      </c>
      <c r="N97" s="13">
        <v>658533</v>
      </c>
      <c r="O97" s="22"/>
      <c r="P97" s="23" t="s">
        <v>25</v>
      </c>
      <c r="Q97" s="14" t="s">
        <v>26</v>
      </c>
      <c r="R97" s="2">
        <f>VLOOKUP(E97,[1]一期!$D:$N,11,0)</f>
        <v>689563</v>
      </c>
      <c r="T97" s="2">
        <f>VLOOKUP(E97,[1]一期!$D:$L,9,0)</f>
        <v>610906</v>
      </c>
      <c r="U97" s="2">
        <f t="shared" si="17"/>
        <v>47627</v>
      </c>
      <c r="V97" s="2">
        <f t="shared" si="18"/>
        <v>559753.05</v>
      </c>
      <c r="W97" s="2">
        <f t="shared" si="23"/>
        <v>51152.9500000001</v>
      </c>
      <c r="X97" s="2">
        <v>626875</v>
      </c>
      <c r="Y97" s="2">
        <f t="shared" si="25"/>
        <v>629800</v>
      </c>
      <c r="Z97" s="2">
        <f t="shared" si="24"/>
        <v>28733</v>
      </c>
    </row>
    <row r="98" s="2" customFormat="1" ht="45" customHeight="1" spans="1:26">
      <c r="A98" s="13">
        <v>93</v>
      </c>
      <c r="B98" s="13" t="s">
        <v>21</v>
      </c>
      <c r="C98" s="13" t="s">
        <v>49</v>
      </c>
      <c r="D98" s="13">
        <v>1702</v>
      </c>
      <c r="E98" s="13" t="str">
        <f t="shared" si="19"/>
        <v>一期9栋2梯1702</v>
      </c>
      <c r="F98" s="14" t="s">
        <v>31</v>
      </c>
      <c r="G98" s="13" t="s">
        <v>24</v>
      </c>
      <c r="H98" s="15">
        <v>2.9</v>
      </c>
      <c r="I98" s="20">
        <v>95.13</v>
      </c>
      <c r="J98" s="21">
        <f t="shared" si="20"/>
        <v>18.82</v>
      </c>
      <c r="K98" s="20">
        <v>76.31</v>
      </c>
      <c r="L98" s="15">
        <f t="shared" si="21"/>
        <v>7202.32</v>
      </c>
      <c r="M98" s="15">
        <f t="shared" si="22"/>
        <v>8978.6</v>
      </c>
      <c r="N98" s="13">
        <v>685157</v>
      </c>
      <c r="O98" s="22"/>
      <c r="P98" s="23" t="s">
        <v>25</v>
      </c>
      <c r="Q98" s="14" t="s">
        <v>26</v>
      </c>
      <c r="R98" s="2">
        <f>VLOOKUP(E98,[1]一期!$D:$N,11,0)</f>
        <v>717442</v>
      </c>
      <c r="T98" s="2">
        <f>VLOOKUP(E98,[1]一期!$D:$L,9,0)</f>
        <v>635605</v>
      </c>
      <c r="U98" s="2">
        <f t="shared" si="17"/>
        <v>49552</v>
      </c>
      <c r="V98" s="2">
        <f t="shared" si="18"/>
        <v>582383.45</v>
      </c>
      <c r="W98" s="2">
        <f t="shared" si="23"/>
        <v>53221.55</v>
      </c>
      <c r="X98" s="2">
        <v>659088</v>
      </c>
      <c r="Y98" s="2">
        <f t="shared" si="25"/>
        <v>655262.886597938</v>
      </c>
      <c r="Z98" s="2">
        <f t="shared" si="24"/>
        <v>29894.1134020619</v>
      </c>
    </row>
    <row r="99" s="2" customFormat="1" ht="45" customHeight="1" spans="1:26">
      <c r="A99" s="13">
        <v>94</v>
      </c>
      <c r="B99" s="13" t="s">
        <v>21</v>
      </c>
      <c r="C99" s="13" t="s">
        <v>49</v>
      </c>
      <c r="D99" s="13">
        <v>1602</v>
      </c>
      <c r="E99" s="13" t="str">
        <f t="shared" si="19"/>
        <v>一期9栋2梯1602</v>
      </c>
      <c r="F99" s="14" t="s">
        <v>32</v>
      </c>
      <c r="G99" s="13" t="s">
        <v>24</v>
      </c>
      <c r="H99" s="15">
        <v>2.9</v>
      </c>
      <c r="I99" s="20">
        <v>95.13</v>
      </c>
      <c r="J99" s="21">
        <f t="shared" si="20"/>
        <v>18.82</v>
      </c>
      <c r="K99" s="20">
        <v>76.31</v>
      </c>
      <c r="L99" s="15">
        <f t="shared" si="21"/>
        <v>7143.86</v>
      </c>
      <c r="M99" s="15">
        <f t="shared" si="22"/>
        <v>8905.71</v>
      </c>
      <c r="N99" s="13">
        <v>679595</v>
      </c>
      <c r="O99" s="22"/>
      <c r="P99" s="23" t="s">
        <v>25</v>
      </c>
      <c r="Q99" s="14" t="s">
        <v>26</v>
      </c>
      <c r="R99" s="2">
        <f>VLOOKUP(E99,[1]一期!$D:$N,11,0)</f>
        <v>711618</v>
      </c>
      <c r="T99" s="2">
        <f>VLOOKUP(E99,[1]一期!$D:$L,9,0)</f>
        <v>630445</v>
      </c>
      <c r="U99" s="2">
        <f t="shared" si="17"/>
        <v>49150</v>
      </c>
      <c r="V99" s="2">
        <f t="shared" si="18"/>
        <v>577655.75</v>
      </c>
      <c r="W99" s="2">
        <f t="shared" si="23"/>
        <v>52789.25</v>
      </c>
      <c r="X99" s="2">
        <v>653719</v>
      </c>
      <c r="Y99" s="2">
        <f t="shared" si="25"/>
        <v>649943.298969072</v>
      </c>
      <c r="Z99" s="2">
        <f t="shared" si="24"/>
        <v>29651.7010309278</v>
      </c>
    </row>
    <row r="100" s="2" customFormat="1" ht="45" customHeight="1" spans="1:26">
      <c r="A100" s="13">
        <v>95</v>
      </c>
      <c r="B100" s="13" t="s">
        <v>21</v>
      </c>
      <c r="C100" s="13" t="s">
        <v>49</v>
      </c>
      <c r="D100" s="13">
        <v>1502</v>
      </c>
      <c r="E100" s="13" t="str">
        <f t="shared" si="19"/>
        <v>一期9栋2梯1502</v>
      </c>
      <c r="F100" s="14" t="s">
        <v>33</v>
      </c>
      <c r="G100" s="13" t="s">
        <v>24</v>
      </c>
      <c r="H100" s="15">
        <v>2.9</v>
      </c>
      <c r="I100" s="20">
        <v>95.13</v>
      </c>
      <c r="J100" s="21">
        <f t="shared" si="20"/>
        <v>18.82</v>
      </c>
      <c r="K100" s="20">
        <v>76.31</v>
      </c>
      <c r="L100" s="15">
        <f t="shared" si="21"/>
        <v>7143.86</v>
      </c>
      <c r="M100" s="15">
        <f t="shared" si="22"/>
        <v>8905.71</v>
      </c>
      <c r="N100" s="13">
        <v>679595</v>
      </c>
      <c r="O100" s="22"/>
      <c r="P100" s="23" t="s">
        <v>25</v>
      </c>
      <c r="Q100" s="14" t="s">
        <v>26</v>
      </c>
      <c r="R100" s="2">
        <f>VLOOKUP(E100,[1]一期!$D:$N,11,0)</f>
        <v>711618</v>
      </c>
      <c r="T100" s="2">
        <f>VLOOKUP(E100,[1]一期!$D:$L,9,0)</f>
        <v>630445</v>
      </c>
      <c r="U100" s="2">
        <f t="shared" si="17"/>
        <v>49150</v>
      </c>
      <c r="V100" s="2">
        <f t="shared" si="18"/>
        <v>577655.75</v>
      </c>
      <c r="W100" s="2">
        <f t="shared" si="23"/>
        <v>52789.25</v>
      </c>
      <c r="X100" s="2">
        <v>653719</v>
      </c>
      <c r="Y100" s="2">
        <f t="shared" si="25"/>
        <v>649943.298969072</v>
      </c>
      <c r="Z100" s="2">
        <f t="shared" si="24"/>
        <v>29651.7010309278</v>
      </c>
    </row>
    <row r="101" s="2" customFormat="1" ht="45" customHeight="1" spans="1:26">
      <c r="A101" s="13">
        <v>96</v>
      </c>
      <c r="B101" s="13" t="s">
        <v>21</v>
      </c>
      <c r="C101" s="13" t="s">
        <v>49</v>
      </c>
      <c r="D101" s="13">
        <v>1402</v>
      </c>
      <c r="E101" s="13" t="str">
        <f t="shared" si="19"/>
        <v>一期9栋2梯1402</v>
      </c>
      <c r="F101" s="14" t="s">
        <v>38</v>
      </c>
      <c r="G101" s="13" t="s">
        <v>24</v>
      </c>
      <c r="H101" s="15">
        <v>2.9</v>
      </c>
      <c r="I101" s="20">
        <v>95.13</v>
      </c>
      <c r="J101" s="21">
        <f t="shared" si="20"/>
        <v>18.82</v>
      </c>
      <c r="K101" s="20">
        <v>76.31</v>
      </c>
      <c r="L101" s="15">
        <f t="shared" si="21"/>
        <v>6922.45</v>
      </c>
      <c r="M101" s="15">
        <f t="shared" si="22"/>
        <v>8629.71</v>
      </c>
      <c r="N101" s="13">
        <v>658533</v>
      </c>
      <c r="O101" s="22"/>
      <c r="P101" s="23" t="s">
        <v>25</v>
      </c>
      <c r="Q101" s="14" t="s">
        <v>26</v>
      </c>
      <c r="R101" s="2">
        <f>VLOOKUP(E101,[1]一期!$D:$N,11,0)</f>
        <v>689563</v>
      </c>
      <c r="T101" s="2">
        <f>VLOOKUP(E101,[1]一期!$D:$L,9,0)</f>
        <v>610906</v>
      </c>
      <c r="U101" s="2">
        <f t="shared" si="17"/>
        <v>47627</v>
      </c>
      <c r="V101" s="2">
        <f t="shared" si="18"/>
        <v>559753.05</v>
      </c>
      <c r="W101" s="2">
        <f t="shared" si="23"/>
        <v>51152.9500000001</v>
      </c>
      <c r="X101" s="2">
        <v>626875</v>
      </c>
      <c r="Y101" s="2">
        <f t="shared" si="25"/>
        <v>629800</v>
      </c>
      <c r="Z101" s="2">
        <f t="shared" si="24"/>
        <v>28733</v>
      </c>
    </row>
    <row r="102" s="2" customFormat="1" ht="45" customHeight="1" spans="1:26">
      <c r="A102" s="13">
        <v>97</v>
      </c>
      <c r="B102" s="13" t="s">
        <v>21</v>
      </c>
      <c r="C102" s="13" t="s">
        <v>49</v>
      </c>
      <c r="D102" s="13">
        <v>1202</v>
      </c>
      <c r="E102" s="13" t="str">
        <f>B102&amp;C102&amp;D102</f>
        <v>一期9栋2梯1202</v>
      </c>
      <c r="F102" s="14" t="s">
        <v>40</v>
      </c>
      <c r="G102" s="13" t="s">
        <v>24</v>
      </c>
      <c r="H102" s="15">
        <v>2.9</v>
      </c>
      <c r="I102" s="20">
        <v>95.13</v>
      </c>
      <c r="J102" s="21">
        <f>I102-K102</f>
        <v>18.82</v>
      </c>
      <c r="K102" s="20">
        <v>76.31</v>
      </c>
      <c r="L102" s="15">
        <f>ROUND(N102/I102,2)</f>
        <v>7085.37</v>
      </c>
      <c r="M102" s="15">
        <f>ROUND(N102/K102,2)</f>
        <v>8832.8</v>
      </c>
      <c r="N102" s="13">
        <v>674031</v>
      </c>
      <c r="O102" s="22"/>
      <c r="P102" s="23" t="s">
        <v>25</v>
      </c>
      <c r="Q102" s="14" t="s">
        <v>26</v>
      </c>
      <c r="R102" s="2">
        <f>VLOOKUP(E102,[1]一期!$D:$N,11,0)</f>
        <v>705792</v>
      </c>
      <c r="T102" s="2">
        <f>VLOOKUP(E102,[1]一期!$D:$L,9,0)</f>
        <v>625284</v>
      </c>
      <c r="U102" s="2">
        <f t="shared" si="17"/>
        <v>48747</v>
      </c>
      <c r="V102" s="2">
        <f t="shared" si="18"/>
        <v>572926.35</v>
      </c>
      <c r="W102" s="2">
        <f t="shared" si="23"/>
        <v>52357.65</v>
      </c>
      <c r="X102" s="2">
        <v>648351</v>
      </c>
      <c r="Y102" s="2">
        <f t="shared" si="25"/>
        <v>644622.680412371</v>
      </c>
      <c r="Z102" s="2">
        <f t="shared" si="24"/>
        <v>29408.3195876288</v>
      </c>
    </row>
    <row r="103" s="2" customFormat="1" ht="45" customHeight="1" spans="1:26">
      <c r="A103" s="13">
        <v>98</v>
      </c>
      <c r="B103" s="13" t="s">
        <v>21</v>
      </c>
      <c r="C103" s="13" t="s">
        <v>49</v>
      </c>
      <c r="D103" s="13">
        <v>502</v>
      </c>
      <c r="E103" s="13" t="str">
        <f>B103&amp;C103&amp;D103</f>
        <v>一期9栋2梯502</v>
      </c>
      <c r="F103" s="14" t="s">
        <v>44</v>
      </c>
      <c r="G103" s="13" t="s">
        <v>24</v>
      </c>
      <c r="H103" s="15">
        <v>2.9</v>
      </c>
      <c r="I103" s="20">
        <v>95.13</v>
      </c>
      <c r="J103" s="21">
        <f>I103-K103</f>
        <v>18.82</v>
      </c>
      <c r="K103" s="20">
        <v>76.31</v>
      </c>
      <c r="L103" s="15">
        <f>ROUND(N103/I103,2)</f>
        <v>6968.41</v>
      </c>
      <c r="M103" s="15">
        <f>ROUND(N103/K103,2)</f>
        <v>8687</v>
      </c>
      <c r="N103" s="13">
        <v>662905</v>
      </c>
      <c r="O103" s="22"/>
      <c r="P103" s="23" t="s">
        <v>25</v>
      </c>
      <c r="Q103" s="14" t="s">
        <v>26</v>
      </c>
      <c r="R103" s="2">
        <f>VLOOKUP(E103,[1]一期!$D:$N,11,0)</f>
        <v>694141</v>
      </c>
      <c r="T103" s="2">
        <f>VLOOKUP(E103,[1]一期!$D:$L,9,0)</f>
        <v>614962</v>
      </c>
      <c r="U103" s="2">
        <f t="shared" ref="U103:U134" si="26">N103-T103</f>
        <v>47943</v>
      </c>
      <c r="V103" s="2">
        <f t="shared" ref="V103:V134" si="27">N103*0.85</f>
        <v>563469.25</v>
      </c>
      <c r="W103" s="2">
        <f t="shared" si="23"/>
        <v>51492.75</v>
      </c>
      <c r="X103" s="2">
        <v>637613</v>
      </c>
      <c r="Y103" s="2">
        <f t="shared" si="25"/>
        <v>633981.443298969</v>
      </c>
      <c r="Z103" s="2">
        <f t="shared" si="24"/>
        <v>28923.5567010309</v>
      </c>
    </row>
    <row r="104" s="2" customFormat="1" ht="45" customHeight="1" spans="1:26">
      <c r="A104" s="13">
        <v>99</v>
      </c>
      <c r="B104" s="13" t="s">
        <v>21</v>
      </c>
      <c r="C104" s="13" t="s">
        <v>49</v>
      </c>
      <c r="D104" s="13">
        <v>2403</v>
      </c>
      <c r="E104" s="13" t="str">
        <f>B104&amp;C104&amp;D104</f>
        <v>一期9栋2梯2403</v>
      </c>
      <c r="F104" s="14" t="s">
        <v>36</v>
      </c>
      <c r="G104" s="13" t="s">
        <v>24</v>
      </c>
      <c r="H104" s="15">
        <v>2.9</v>
      </c>
      <c r="I104" s="24">
        <v>114.65</v>
      </c>
      <c r="J104" s="21">
        <f>I104-K104</f>
        <v>22.69</v>
      </c>
      <c r="K104" s="24">
        <v>91.96</v>
      </c>
      <c r="L104" s="15">
        <f>ROUND(N104/I104,2)</f>
        <v>6744.06</v>
      </c>
      <c r="M104" s="15">
        <f>ROUND(N104/K104,2)</f>
        <v>8408.08</v>
      </c>
      <c r="N104" s="13">
        <v>773207</v>
      </c>
      <c r="O104" s="22"/>
      <c r="P104" s="23" t="s">
        <v>25</v>
      </c>
      <c r="Q104" s="14" t="s">
        <v>26</v>
      </c>
      <c r="R104" s="2">
        <f>VLOOKUP(E104,[1]一期!$D:$N,11,0)</f>
        <v>809641</v>
      </c>
      <c r="T104" s="2">
        <f>VLOOKUP(E104,[1]一期!$D:$L,9,0)</f>
        <v>717287</v>
      </c>
      <c r="U104" s="2">
        <f t="shared" si="26"/>
        <v>55920</v>
      </c>
      <c r="V104" s="2">
        <f t="shared" si="27"/>
        <v>657225.95</v>
      </c>
      <c r="W104" s="2">
        <f t="shared" si="23"/>
        <v>60061.05</v>
      </c>
      <c r="X104" s="2">
        <v>809641</v>
      </c>
      <c r="Y104" s="2">
        <f>T104/0.96</f>
        <v>747173.958333333</v>
      </c>
      <c r="Z104" s="2">
        <f t="shared" si="24"/>
        <v>26033.0416666666</v>
      </c>
    </row>
    <row r="105" s="2" customFormat="1" ht="45" customHeight="1" spans="1:26">
      <c r="A105" s="13">
        <v>100</v>
      </c>
      <c r="B105" s="13" t="s">
        <v>21</v>
      </c>
      <c r="C105" s="13" t="s">
        <v>49</v>
      </c>
      <c r="D105" s="13">
        <v>2303</v>
      </c>
      <c r="E105" s="13" t="str">
        <f>B105&amp;C105&amp;D105</f>
        <v>一期9栋2梯2303</v>
      </c>
      <c r="F105" s="14" t="s">
        <v>23</v>
      </c>
      <c r="G105" s="13" t="s">
        <v>24</v>
      </c>
      <c r="H105" s="15">
        <v>2.9</v>
      </c>
      <c r="I105" s="24">
        <v>114.65</v>
      </c>
      <c r="J105" s="21">
        <f>I105-K105</f>
        <v>22.69</v>
      </c>
      <c r="K105" s="24">
        <v>91.96</v>
      </c>
      <c r="L105" s="15">
        <f>ROUND(N105/I105,2)</f>
        <v>7059.27</v>
      </c>
      <c r="M105" s="15">
        <f>ROUND(N105/K105,2)</f>
        <v>8801.05</v>
      </c>
      <c r="N105" s="13">
        <v>809345</v>
      </c>
      <c r="O105" s="22"/>
      <c r="P105" s="23" t="s">
        <v>25</v>
      </c>
      <c r="Q105" s="14" t="s">
        <v>26</v>
      </c>
      <c r="R105" s="2">
        <f>VLOOKUP(E105,[1]一期!$D:$N,11,0)</f>
        <v>847482</v>
      </c>
      <c r="T105" s="2">
        <f>VLOOKUP(E105,[1]一期!$D:$L,9,0)</f>
        <v>750812</v>
      </c>
      <c r="U105" s="2">
        <f t="shared" si="26"/>
        <v>58533</v>
      </c>
      <c r="V105" s="2">
        <f t="shared" si="27"/>
        <v>687943.25</v>
      </c>
      <c r="W105" s="2">
        <f t="shared" si="23"/>
        <v>62868.75</v>
      </c>
      <c r="X105" s="2">
        <v>774917</v>
      </c>
      <c r="Y105" s="2">
        <f t="shared" ref="Y105:Y125" si="28">T105/0.97</f>
        <v>774032.989690722</v>
      </c>
      <c r="Z105" s="2">
        <f t="shared" si="24"/>
        <v>35312.0103092784</v>
      </c>
    </row>
    <row r="106" s="2" customFormat="1" ht="45" customHeight="1" spans="1:26">
      <c r="A106" s="13">
        <v>101</v>
      </c>
      <c r="B106" s="13" t="s">
        <v>21</v>
      </c>
      <c r="C106" s="13" t="s">
        <v>49</v>
      </c>
      <c r="D106" s="13">
        <v>2203</v>
      </c>
      <c r="E106" s="13" t="str">
        <f>B106&amp;C106&amp;D106</f>
        <v>一期9栋2梯2203</v>
      </c>
      <c r="F106" s="14" t="s">
        <v>27</v>
      </c>
      <c r="G106" s="13" t="s">
        <v>24</v>
      </c>
      <c r="H106" s="15">
        <v>2.9</v>
      </c>
      <c r="I106" s="24">
        <v>114.65</v>
      </c>
      <c r="J106" s="21">
        <f>I106-K106</f>
        <v>22.69</v>
      </c>
      <c r="K106" s="24">
        <v>91.96</v>
      </c>
      <c r="L106" s="15">
        <f>ROUND(N106/I106,2)</f>
        <v>7059.27</v>
      </c>
      <c r="M106" s="15">
        <f>ROUND(N106/K106,2)</f>
        <v>8801.05</v>
      </c>
      <c r="N106" s="13">
        <v>809345</v>
      </c>
      <c r="O106" s="22"/>
      <c r="P106" s="23" t="s">
        <v>25</v>
      </c>
      <c r="Q106" s="14" t="s">
        <v>26</v>
      </c>
      <c r="R106" s="2">
        <f>VLOOKUP(E106,[1]一期!$D:$N,11,0)</f>
        <v>847482</v>
      </c>
      <c r="T106" s="2">
        <f>VLOOKUP(E106,[1]一期!$D:$L,9,0)</f>
        <v>750812</v>
      </c>
      <c r="U106" s="2">
        <f t="shared" si="26"/>
        <v>58533</v>
      </c>
      <c r="V106" s="2">
        <f t="shared" si="27"/>
        <v>687943.25</v>
      </c>
      <c r="W106" s="2">
        <f t="shared" si="23"/>
        <v>62868.75</v>
      </c>
      <c r="X106" s="2">
        <v>774917</v>
      </c>
      <c r="Y106" s="2">
        <f t="shared" si="28"/>
        <v>774032.989690722</v>
      </c>
      <c r="Z106" s="2">
        <f t="shared" si="24"/>
        <v>35312.0103092784</v>
      </c>
    </row>
    <row r="107" s="2" customFormat="1" ht="45" customHeight="1" spans="1:26">
      <c r="A107" s="13">
        <v>102</v>
      </c>
      <c r="B107" s="13" t="s">
        <v>21</v>
      </c>
      <c r="C107" s="13" t="s">
        <v>49</v>
      </c>
      <c r="D107" s="13">
        <v>2103</v>
      </c>
      <c r="E107" s="13" t="str">
        <f>B107&amp;C107&amp;D107</f>
        <v>一期9栋2梯2103</v>
      </c>
      <c r="F107" s="14" t="s">
        <v>28</v>
      </c>
      <c r="G107" s="13" t="s">
        <v>24</v>
      </c>
      <c r="H107" s="15">
        <v>2.9</v>
      </c>
      <c r="I107" s="24">
        <v>114.65</v>
      </c>
      <c r="J107" s="21">
        <f>I107-K107</f>
        <v>22.69</v>
      </c>
      <c r="K107" s="24">
        <v>91.96</v>
      </c>
      <c r="L107" s="15">
        <f>ROUND(N107/I107,2)</f>
        <v>7059.27</v>
      </c>
      <c r="M107" s="15">
        <f>ROUND(N107/K107,2)</f>
        <v>8801.05</v>
      </c>
      <c r="N107" s="13">
        <v>809345</v>
      </c>
      <c r="O107" s="22"/>
      <c r="P107" s="23" t="s">
        <v>25</v>
      </c>
      <c r="Q107" s="14" t="s">
        <v>26</v>
      </c>
      <c r="R107" s="2">
        <f>VLOOKUP(E107,[1]一期!$D:$N,11,0)</f>
        <v>847482</v>
      </c>
      <c r="T107" s="2">
        <f>VLOOKUP(E107,[1]一期!$D:$L,9,0)</f>
        <v>750812</v>
      </c>
      <c r="U107" s="2">
        <f t="shared" si="26"/>
        <v>58533</v>
      </c>
      <c r="V107" s="2">
        <f t="shared" si="27"/>
        <v>687943.25</v>
      </c>
      <c r="W107" s="2">
        <f t="shared" si="23"/>
        <v>62868.75</v>
      </c>
      <c r="X107" s="2">
        <v>774917</v>
      </c>
      <c r="Y107" s="2">
        <f t="shared" si="28"/>
        <v>774032.989690722</v>
      </c>
      <c r="Z107" s="2">
        <f t="shared" si="24"/>
        <v>35312.0103092784</v>
      </c>
    </row>
    <row r="108" s="2" customFormat="1" ht="45" customHeight="1" spans="1:26">
      <c r="A108" s="13">
        <v>103</v>
      </c>
      <c r="B108" s="13" t="s">
        <v>21</v>
      </c>
      <c r="C108" s="13" t="s">
        <v>49</v>
      </c>
      <c r="D108" s="13">
        <v>2003</v>
      </c>
      <c r="E108" s="13" t="str">
        <f>B108&amp;C108&amp;D108</f>
        <v>一期9栋2梯2003</v>
      </c>
      <c r="F108" s="14" t="s">
        <v>29</v>
      </c>
      <c r="G108" s="13" t="s">
        <v>24</v>
      </c>
      <c r="H108" s="15">
        <v>2.9</v>
      </c>
      <c r="I108" s="24">
        <v>114.65</v>
      </c>
      <c r="J108" s="21">
        <f>I108-K108</f>
        <v>22.69</v>
      </c>
      <c r="K108" s="24">
        <v>91.96</v>
      </c>
      <c r="L108" s="15">
        <f>ROUND(N108/I108,2)</f>
        <v>7059.27</v>
      </c>
      <c r="M108" s="15">
        <f>ROUND(N108/K108,2)</f>
        <v>8801.05</v>
      </c>
      <c r="N108" s="13">
        <v>809345</v>
      </c>
      <c r="O108" s="22"/>
      <c r="P108" s="23" t="s">
        <v>25</v>
      </c>
      <c r="Q108" s="14" t="s">
        <v>26</v>
      </c>
      <c r="R108" s="2">
        <f>VLOOKUP(E108,[1]一期!$D:$N,11,0)</f>
        <v>847482</v>
      </c>
      <c r="T108" s="2">
        <f>VLOOKUP(E108,[1]一期!$D:$L,9,0)</f>
        <v>750812</v>
      </c>
      <c r="U108" s="2">
        <f t="shared" si="26"/>
        <v>58533</v>
      </c>
      <c r="V108" s="2">
        <f t="shared" si="27"/>
        <v>687943.25</v>
      </c>
      <c r="W108" s="2">
        <f t="shared" si="23"/>
        <v>62868.75</v>
      </c>
      <c r="X108" s="2">
        <v>774917</v>
      </c>
      <c r="Y108" s="2">
        <f t="shared" si="28"/>
        <v>774032.989690722</v>
      </c>
      <c r="Z108" s="2">
        <f t="shared" si="24"/>
        <v>35312.0103092784</v>
      </c>
    </row>
    <row r="109" s="2" customFormat="1" ht="45" customHeight="1" spans="1:26">
      <c r="A109" s="13">
        <v>104</v>
      </c>
      <c r="B109" s="13" t="s">
        <v>21</v>
      </c>
      <c r="C109" s="13" t="s">
        <v>49</v>
      </c>
      <c r="D109" s="13">
        <v>1903</v>
      </c>
      <c r="E109" s="13" t="str">
        <f>B109&amp;C109&amp;D109</f>
        <v>一期9栋2梯1903</v>
      </c>
      <c r="F109" s="14" t="s">
        <v>30</v>
      </c>
      <c r="G109" s="13" t="s">
        <v>24</v>
      </c>
      <c r="H109" s="15">
        <v>2.9</v>
      </c>
      <c r="I109" s="24">
        <v>114.65</v>
      </c>
      <c r="J109" s="21">
        <f>I109-K109</f>
        <v>22.69</v>
      </c>
      <c r="K109" s="24">
        <v>91.96</v>
      </c>
      <c r="L109" s="15">
        <f>ROUND(N109/I109,2)</f>
        <v>7118.02</v>
      </c>
      <c r="M109" s="15">
        <f>ROUND(N109/K109,2)</f>
        <v>8874.3</v>
      </c>
      <c r="N109" s="13">
        <v>816081</v>
      </c>
      <c r="O109" s="22"/>
      <c r="P109" s="23" t="s">
        <v>25</v>
      </c>
      <c r="Q109" s="14" t="s">
        <v>26</v>
      </c>
      <c r="R109" s="2">
        <f>VLOOKUP(E109,[1]一期!$D:$N,11,0)</f>
        <v>854535</v>
      </c>
      <c r="T109" s="2">
        <f>VLOOKUP(E109,[1]一期!$D:$L,9,0)</f>
        <v>757060</v>
      </c>
      <c r="U109" s="2">
        <f t="shared" si="26"/>
        <v>59021</v>
      </c>
      <c r="V109" s="2">
        <f t="shared" si="27"/>
        <v>693668.85</v>
      </c>
      <c r="W109" s="2">
        <f t="shared" si="23"/>
        <v>63391.15</v>
      </c>
      <c r="X109" s="2">
        <v>781388</v>
      </c>
      <c r="Y109" s="2">
        <f t="shared" si="28"/>
        <v>780474.226804124</v>
      </c>
      <c r="Z109" s="2">
        <f t="shared" si="24"/>
        <v>35606.7731958763</v>
      </c>
    </row>
    <row r="110" s="2" customFormat="1" ht="45" customHeight="1" spans="1:26">
      <c r="A110" s="13">
        <v>105</v>
      </c>
      <c r="B110" s="13" t="s">
        <v>21</v>
      </c>
      <c r="C110" s="13" t="s">
        <v>49</v>
      </c>
      <c r="D110" s="13">
        <v>1803</v>
      </c>
      <c r="E110" s="13" t="str">
        <f>B110&amp;C110&amp;D110</f>
        <v>一期9栋2梯1803</v>
      </c>
      <c r="F110" s="14" t="s">
        <v>37</v>
      </c>
      <c r="G110" s="13" t="s">
        <v>24</v>
      </c>
      <c r="H110" s="15">
        <v>2.9</v>
      </c>
      <c r="I110" s="24">
        <v>114.65</v>
      </c>
      <c r="J110" s="21">
        <f>I110-K110</f>
        <v>22.69</v>
      </c>
      <c r="K110" s="24">
        <v>91.96</v>
      </c>
      <c r="L110" s="15">
        <f>ROUND(N110/I110,2)</f>
        <v>6803.88</v>
      </c>
      <c r="M110" s="15">
        <f>ROUND(N110/K110,2)</f>
        <v>8482.66</v>
      </c>
      <c r="N110" s="13">
        <v>780065</v>
      </c>
      <c r="O110" s="22"/>
      <c r="P110" s="23" t="s">
        <v>25</v>
      </c>
      <c r="Q110" s="14" t="s">
        <v>26</v>
      </c>
      <c r="R110" s="2">
        <f>VLOOKUP(E110,[1]一期!$D:$N,11,0)</f>
        <v>816822</v>
      </c>
      <c r="T110" s="2">
        <f>VLOOKUP(E110,[1]一期!$D:$L,9,0)</f>
        <v>723649</v>
      </c>
      <c r="U110" s="2">
        <f t="shared" si="26"/>
        <v>56416</v>
      </c>
      <c r="V110" s="2">
        <f t="shared" si="27"/>
        <v>663055.25</v>
      </c>
      <c r="W110" s="2">
        <f t="shared" si="23"/>
        <v>60593.75</v>
      </c>
      <c r="X110" s="2">
        <v>742564</v>
      </c>
      <c r="Y110" s="2">
        <f t="shared" si="28"/>
        <v>746029.896907217</v>
      </c>
      <c r="Z110" s="2">
        <f t="shared" si="24"/>
        <v>34035.1030927835</v>
      </c>
    </row>
    <row r="111" s="2" customFormat="1" ht="45" customHeight="1" spans="1:26">
      <c r="A111" s="13">
        <v>106</v>
      </c>
      <c r="B111" s="13" t="s">
        <v>21</v>
      </c>
      <c r="C111" s="13" t="s">
        <v>49</v>
      </c>
      <c r="D111" s="13">
        <v>1703</v>
      </c>
      <c r="E111" s="13" t="str">
        <f>B111&amp;C111&amp;D111</f>
        <v>一期9栋2梯1703</v>
      </c>
      <c r="F111" s="14" t="s">
        <v>31</v>
      </c>
      <c r="G111" s="13" t="s">
        <v>24</v>
      </c>
      <c r="H111" s="15">
        <v>2.9</v>
      </c>
      <c r="I111" s="24">
        <v>114.65</v>
      </c>
      <c r="J111" s="21">
        <f>I111-K111</f>
        <v>22.69</v>
      </c>
      <c r="K111" s="24">
        <v>91.96</v>
      </c>
      <c r="L111" s="15">
        <f>ROUND(N111/I111,2)</f>
        <v>7118.02</v>
      </c>
      <c r="M111" s="15">
        <f>ROUND(N111/K111,2)</f>
        <v>8874.3</v>
      </c>
      <c r="N111" s="13">
        <v>816081</v>
      </c>
      <c r="O111" s="22"/>
      <c r="P111" s="23" t="s">
        <v>25</v>
      </c>
      <c r="Q111" s="14" t="s">
        <v>26</v>
      </c>
      <c r="R111" s="2">
        <f>VLOOKUP(E111,[1]一期!$D:$N,11,0)</f>
        <v>854535</v>
      </c>
      <c r="T111" s="2">
        <f>VLOOKUP(E111,[1]一期!$D:$L,9,0)</f>
        <v>757060</v>
      </c>
      <c r="U111" s="2">
        <f t="shared" si="26"/>
        <v>59021</v>
      </c>
      <c r="V111" s="2">
        <f t="shared" si="27"/>
        <v>693668.85</v>
      </c>
      <c r="W111" s="2">
        <f t="shared" si="23"/>
        <v>63391.15</v>
      </c>
      <c r="X111" s="2">
        <v>781388</v>
      </c>
      <c r="Y111" s="2">
        <f t="shared" si="28"/>
        <v>780474.226804124</v>
      </c>
      <c r="Z111" s="2">
        <f t="shared" si="24"/>
        <v>35606.7731958763</v>
      </c>
    </row>
    <row r="112" s="2" customFormat="1" ht="45" customHeight="1" spans="1:26">
      <c r="A112" s="13">
        <v>107</v>
      </c>
      <c r="B112" s="13" t="s">
        <v>21</v>
      </c>
      <c r="C112" s="13" t="s">
        <v>49</v>
      </c>
      <c r="D112" s="13">
        <v>1603</v>
      </c>
      <c r="E112" s="13" t="str">
        <f>B112&amp;C112&amp;D112</f>
        <v>一期9栋2梯1603</v>
      </c>
      <c r="F112" s="14" t="s">
        <v>32</v>
      </c>
      <c r="G112" s="13" t="s">
        <v>24</v>
      </c>
      <c r="H112" s="15">
        <v>2.9</v>
      </c>
      <c r="I112" s="24">
        <v>114.65</v>
      </c>
      <c r="J112" s="21">
        <f>I112-K112</f>
        <v>22.69</v>
      </c>
      <c r="K112" s="24">
        <v>91.96</v>
      </c>
      <c r="L112" s="15">
        <f>ROUND(N112/I112,2)</f>
        <v>7059.27</v>
      </c>
      <c r="M112" s="15">
        <f>ROUND(N112/K112,2)</f>
        <v>8801.05</v>
      </c>
      <c r="N112" s="13">
        <v>809345</v>
      </c>
      <c r="O112" s="22"/>
      <c r="P112" s="23" t="s">
        <v>25</v>
      </c>
      <c r="Q112" s="14" t="s">
        <v>26</v>
      </c>
      <c r="R112" s="2">
        <f>VLOOKUP(E112,[1]一期!$D:$N,11,0)</f>
        <v>847482</v>
      </c>
      <c r="T112" s="2">
        <f>VLOOKUP(E112,[1]一期!$D:$L,9,0)</f>
        <v>750812</v>
      </c>
      <c r="U112" s="2">
        <f t="shared" si="26"/>
        <v>58533</v>
      </c>
      <c r="V112" s="2">
        <f t="shared" si="27"/>
        <v>687943.25</v>
      </c>
      <c r="W112" s="2">
        <f t="shared" si="23"/>
        <v>62868.75</v>
      </c>
      <c r="X112" s="2">
        <v>774917</v>
      </c>
      <c r="Y112" s="2">
        <f t="shared" si="28"/>
        <v>774032.989690722</v>
      </c>
      <c r="Z112" s="2">
        <f t="shared" si="24"/>
        <v>35312.0103092784</v>
      </c>
    </row>
    <row r="113" s="2" customFormat="1" ht="45" customHeight="1" spans="1:26">
      <c r="A113" s="13">
        <v>108</v>
      </c>
      <c r="B113" s="13" t="s">
        <v>21</v>
      </c>
      <c r="C113" s="13" t="s">
        <v>49</v>
      </c>
      <c r="D113" s="13">
        <v>1503</v>
      </c>
      <c r="E113" s="13" t="str">
        <f>B113&amp;C113&amp;D113</f>
        <v>一期9栋2梯1503</v>
      </c>
      <c r="F113" s="14" t="s">
        <v>33</v>
      </c>
      <c r="G113" s="13" t="s">
        <v>24</v>
      </c>
      <c r="H113" s="15">
        <v>2.9</v>
      </c>
      <c r="I113" s="24">
        <v>114.65</v>
      </c>
      <c r="J113" s="21">
        <f>I113-K113</f>
        <v>22.69</v>
      </c>
      <c r="K113" s="24">
        <v>91.96</v>
      </c>
      <c r="L113" s="15">
        <f>ROUND(N113/I113,2)</f>
        <v>7059.27</v>
      </c>
      <c r="M113" s="15">
        <f>ROUND(N113/K113,2)</f>
        <v>8801.05</v>
      </c>
      <c r="N113" s="13">
        <v>809345</v>
      </c>
      <c r="O113" s="22"/>
      <c r="P113" s="23" t="s">
        <v>25</v>
      </c>
      <c r="Q113" s="14" t="s">
        <v>26</v>
      </c>
      <c r="R113" s="2">
        <f>VLOOKUP(E113,[1]一期!$D:$N,11,0)</f>
        <v>847482</v>
      </c>
      <c r="T113" s="2">
        <f>VLOOKUP(E113,[1]一期!$D:$L,9,0)</f>
        <v>750812</v>
      </c>
      <c r="U113" s="2">
        <f t="shared" si="26"/>
        <v>58533</v>
      </c>
      <c r="V113" s="2">
        <f t="shared" si="27"/>
        <v>687943.25</v>
      </c>
      <c r="W113" s="2">
        <f t="shared" si="23"/>
        <v>62868.75</v>
      </c>
      <c r="X113" s="2">
        <v>774917</v>
      </c>
      <c r="Y113" s="2">
        <f t="shared" si="28"/>
        <v>774032.989690722</v>
      </c>
      <c r="Z113" s="2">
        <f t="shared" si="24"/>
        <v>35312.0103092784</v>
      </c>
    </row>
    <row r="114" s="2" customFormat="1" ht="45" customHeight="1" spans="1:26">
      <c r="A114" s="13">
        <v>109</v>
      </c>
      <c r="B114" s="13" t="s">
        <v>21</v>
      </c>
      <c r="C114" s="13" t="s">
        <v>49</v>
      </c>
      <c r="D114" s="13">
        <v>1403</v>
      </c>
      <c r="E114" s="13" t="str">
        <f>B114&amp;C114&amp;D114</f>
        <v>一期9栋2梯1403</v>
      </c>
      <c r="F114" s="14" t="s">
        <v>38</v>
      </c>
      <c r="G114" s="13" t="s">
        <v>24</v>
      </c>
      <c r="H114" s="15">
        <v>2.9</v>
      </c>
      <c r="I114" s="24">
        <v>114.65</v>
      </c>
      <c r="J114" s="21">
        <f>I114-K114</f>
        <v>22.69</v>
      </c>
      <c r="K114" s="24">
        <v>91.96</v>
      </c>
      <c r="L114" s="15">
        <f>ROUND(N114/I114,2)</f>
        <v>6803.88</v>
      </c>
      <c r="M114" s="15">
        <f>ROUND(N114/K114,2)</f>
        <v>8482.66</v>
      </c>
      <c r="N114" s="13">
        <v>780065</v>
      </c>
      <c r="O114" s="22"/>
      <c r="P114" s="23" t="s">
        <v>25</v>
      </c>
      <c r="Q114" s="14" t="s">
        <v>26</v>
      </c>
      <c r="R114" s="2">
        <f>VLOOKUP(E114,[1]一期!$D:$N,11,0)</f>
        <v>816822</v>
      </c>
      <c r="T114" s="2">
        <f>VLOOKUP(E114,[1]一期!$D:$L,9,0)</f>
        <v>723649</v>
      </c>
      <c r="U114" s="2">
        <f t="shared" si="26"/>
        <v>56416</v>
      </c>
      <c r="V114" s="2">
        <f t="shared" si="27"/>
        <v>663055.25</v>
      </c>
      <c r="W114" s="2">
        <f t="shared" si="23"/>
        <v>60593.75</v>
      </c>
      <c r="X114" s="2">
        <v>742564</v>
      </c>
      <c r="Y114" s="2">
        <f t="shared" si="28"/>
        <v>746029.896907217</v>
      </c>
      <c r="Z114" s="2">
        <f t="shared" si="24"/>
        <v>34035.1030927835</v>
      </c>
    </row>
    <row r="115" s="2" customFormat="1" ht="45" customHeight="1" spans="1:26">
      <c r="A115" s="13">
        <v>110</v>
      </c>
      <c r="B115" s="13" t="s">
        <v>21</v>
      </c>
      <c r="C115" s="13" t="s">
        <v>49</v>
      </c>
      <c r="D115" s="13">
        <v>1203</v>
      </c>
      <c r="E115" s="13" t="str">
        <f>B115&amp;C115&amp;D115</f>
        <v>一期9栋2梯1203</v>
      </c>
      <c r="F115" s="14" t="s">
        <v>40</v>
      </c>
      <c r="G115" s="13" t="s">
        <v>24</v>
      </c>
      <c r="H115" s="15">
        <v>2.9</v>
      </c>
      <c r="I115" s="24">
        <v>114.65</v>
      </c>
      <c r="J115" s="21">
        <f>I115-K115</f>
        <v>22.69</v>
      </c>
      <c r="K115" s="24">
        <v>91.96</v>
      </c>
      <c r="L115" s="15">
        <f>ROUND(N115/I115,2)</f>
        <v>7000.52</v>
      </c>
      <c r="M115" s="15">
        <f>ROUND(N115/K115,2)</f>
        <v>8727.82</v>
      </c>
      <c r="N115" s="13">
        <v>802610</v>
      </c>
      <c r="O115" s="22"/>
      <c r="P115" s="23" t="s">
        <v>25</v>
      </c>
      <c r="Q115" s="14" t="s">
        <v>26</v>
      </c>
      <c r="R115" s="2">
        <f>VLOOKUP(E115,[1]一期!$D:$N,11,0)</f>
        <v>840429</v>
      </c>
      <c r="T115" s="2">
        <f>VLOOKUP(E115,[1]一期!$D:$L,9,0)</f>
        <v>744563</v>
      </c>
      <c r="U115" s="2">
        <f t="shared" si="26"/>
        <v>58047</v>
      </c>
      <c r="V115" s="2">
        <f t="shared" si="27"/>
        <v>682218.5</v>
      </c>
      <c r="W115" s="2">
        <f t="shared" si="23"/>
        <v>62344.5</v>
      </c>
      <c r="X115" s="2">
        <v>768447</v>
      </c>
      <c r="Y115" s="2">
        <f t="shared" si="28"/>
        <v>767590.721649485</v>
      </c>
      <c r="Z115" s="2">
        <f t="shared" si="24"/>
        <v>35019.2783505154</v>
      </c>
    </row>
    <row r="116" s="2" customFormat="1" ht="45" customHeight="1" spans="1:26">
      <c r="A116" s="13">
        <v>111</v>
      </c>
      <c r="B116" s="13" t="s">
        <v>21</v>
      </c>
      <c r="C116" s="13" t="s">
        <v>49</v>
      </c>
      <c r="D116" s="13">
        <v>1103</v>
      </c>
      <c r="E116" s="13" t="str">
        <f>B116&amp;C116&amp;D116</f>
        <v>一期9栋2梯1103</v>
      </c>
      <c r="F116" s="14" t="s">
        <v>34</v>
      </c>
      <c r="G116" s="13" t="s">
        <v>24</v>
      </c>
      <c r="H116" s="15">
        <v>2.9</v>
      </c>
      <c r="I116" s="24">
        <v>114.65</v>
      </c>
      <c r="J116" s="21">
        <f>I116-K116</f>
        <v>22.69</v>
      </c>
      <c r="K116" s="24">
        <v>91.96</v>
      </c>
      <c r="L116" s="15">
        <f>ROUND(N116/I116,2)</f>
        <v>7000.52</v>
      </c>
      <c r="M116" s="15">
        <f>ROUND(N116/K116,2)</f>
        <v>8727.82</v>
      </c>
      <c r="N116" s="13">
        <v>802610</v>
      </c>
      <c r="O116" s="22"/>
      <c r="P116" s="23" t="s">
        <v>25</v>
      </c>
      <c r="Q116" s="14" t="s">
        <v>26</v>
      </c>
      <c r="R116" s="2">
        <f>VLOOKUP(E116,[1]一期!$D:$N,11,0)</f>
        <v>840429</v>
      </c>
      <c r="T116" s="2">
        <f>VLOOKUP(E116,[1]一期!$D:$L,9,0)</f>
        <v>744563</v>
      </c>
      <c r="U116" s="2">
        <f t="shared" si="26"/>
        <v>58047</v>
      </c>
      <c r="V116" s="2">
        <f t="shared" si="27"/>
        <v>682218.5</v>
      </c>
      <c r="W116" s="2">
        <f t="shared" si="23"/>
        <v>62344.5</v>
      </c>
      <c r="X116" s="2">
        <v>768447</v>
      </c>
      <c r="Y116" s="2">
        <f t="shared" si="28"/>
        <v>767590.721649485</v>
      </c>
      <c r="Z116" s="2">
        <f t="shared" si="24"/>
        <v>35019.2783505154</v>
      </c>
    </row>
    <row r="117" s="2" customFormat="1" ht="45" customHeight="1" spans="1:26">
      <c r="A117" s="13">
        <v>112</v>
      </c>
      <c r="B117" s="13" t="s">
        <v>21</v>
      </c>
      <c r="C117" s="13" t="s">
        <v>49</v>
      </c>
      <c r="D117" s="13">
        <v>1003</v>
      </c>
      <c r="E117" s="13" t="str">
        <f>B117&amp;C117&amp;D117</f>
        <v>一期9栋2梯1003</v>
      </c>
      <c r="F117" s="14" t="s">
        <v>41</v>
      </c>
      <c r="G117" s="13" t="s">
        <v>24</v>
      </c>
      <c r="H117" s="15">
        <v>2.9</v>
      </c>
      <c r="I117" s="24">
        <v>114.65</v>
      </c>
      <c r="J117" s="21">
        <f>I117-K117</f>
        <v>22.69</v>
      </c>
      <c r="K117" s="24">
        <v>91.96</v>
      </c>
      <c r="L117" s="15">
        <f>ROUND(N117/I117,2)</f>
        <v>6941.77</v>
      </c>
      <c r="M117" s="15">
        <f>ROUND(N117/K117,2)</f>
        <v>8654.57</v>
      </c>
      <c r="N117" s="13">
        <v>795874</v>
      </c>
      <c r="O117" s="22"/>
      <c r="P117" s="23" t="s">
        <v>25</v>
      </c>
      <c r="Q117" s="14" t="s">
        <v>26</v>
      </c>
      <c r="R117" s="2">
        <f>VLOOKUP(E117,[1]一期!$D:$N,11,0)</f>
        <v>833376</v>
      </c>
      <c r="T117" s="2">
        <f>VLOOKUP(E117,[1]一期!$D:$L,9,0)</f>
        <v>738315</v>
      </c>
      <c r="U117" s="2">
        <f t="shared" si="26"/>
        <v>57559</v>
      </c>
      <c r="V117" s="2">
        <f t="shared" si="27"/>
        <v>676492.9</v>
      </c>
      <c r="W117" s="2">
        <f t="shared" si="23"/>
        <v>61822.1</v>
      </c>
      <c r="X117" s="2">
        <v>761975</v>
      </c>
      <c r="Y117" s="2">
        <f t="shared" si="28"/>
        <v>761149.484536082</v>
      </c>
      <c r="Z117" s="2">
        <f t="shared" si="24"/>
        <v>34724.5154639175</v>
      </c>
    </row>
    <row r="118" s="2" customFormat="1" ht="45" customHeight="1" spans="1:26">
      <c r="A118" s="13">
        <v>113</v>
      </c>
      <c r="B118" s="13" t="s">
        <v>21</v>
      </c>
      <c r="C118" s="13" t="s">
        <v>49</v>
      </c>
      <c r="D118" s="13">
        <v>903</v>
      </c>
      <c r="E118" s="13" t="str">
        <f>B118&amp;C118&amp;D118</f>
        <v>一期9栋2梯903</v>
      </c>
      <c r="F118" s="14" t="s">
        <v>42</v>
      </c>
      <c r="G118" s="13" t="s">
        <v>24</v>
      </c>
      <c r="H118" s="15">
        <v>2.9</v>
      </c>
      <c r="I118" s="24">
        <v>114.65</v>
      </c>
      <c r="J118" s="21">
        <f>I118-K118</f>
        <v>22.69</v>
      </c>
      <c r="K118" s="24">
        <v>91.96</v>
      </c>
      <c r="L118" s="15">
        <f>ROUND(N118/I118,2)</f>
        <v>6941.77</v>
      </c>
      <c r="M118" s="15">
        <f>ROUND(N118/K118,2)</f>
        <v>8654.57</v>
      </c>
      <c r="N118" s="13">
        <v>795874</v>
      </c>
      <c r="O118" s="22"/>
      <c r="P118" s="23" t="s">
        <v>25</v>
      </c>
      <c r="Q118" s="14" t="s">
        <v>26</v>
      </c>
      <c r="R118" s="2">
        <f>VLOOKUP(E118,[1]一期!$D:$N,11,0)</f>
        <v>833376</v>
      </c>
      <c r="T118" s="2">
        <f>VLOOKUP(E118,[1]一期!$D:$L,9,0)</f>
        <v>738315</v>
      </c>
      <c r="U118" s="2">
        <f t="shared" si="26"/>
        <v>57559</v>
      </c>
      <c r="V118" s="2">
        <f t="shared" si="27"/>
        <v>676492.9</v>
      </c>
      <c r="W118" s="2">
        <f t="shared" si="23"/>
        <v>61822.1</v>
      </c>
      <c r="X118" s="2">
        <v>761975</v>
      </c>
      <c r="Y118" s="2">
        <f t="shared" si="28"/>
        <v>761149.484536082</v>
      </c>
      <c r="Z118" s="2">
        <f t="shared" si="24"/>
        <v>34724.5154639175</v>
      </c>
    </row>
    <row r="119" s="2" customFormat="1" ht="45" customHeight="1" spans="1:26">
      <c r="A119" s="13">
        <v>114</v>
      </c>
      <c r="B119" s="13" t="s">
        <v>21</v>
      </c>
      <c r="C119" s="13" t="s">
        <v>49</v>
      </c>
      <c r="D119" s="13">
        <v>803</v>
      </c>
      <c r="E119" s="13" t="str">
        <f>B119&amp;C119&amp;D119</f>
        <v>一期9栋2梯803</v>
      </c>
      <c r="F119" s="14" t="s">
        <v>35</v>
      </c>
      <c r="G119" s="13" t="s">
        <v>24</v>
      </c>
      <c r="H119" s="15">
        <v>2.9</v>
      </c>
      <c r="I119" s="24">
        <v>114.65</v>
      </c>
      <c r="J119" s="21">
        <f>I119-K119</f>
        <v>22.69</v>
      </c>
      <c r="K119" s="24">
        <v>91.96</v>
      </c>
      <c r="L119" s="15">
        <f>ROUND(N119/I119,2)</f>
        <v>6941.77</v>
      </c>
      <c r="M119" s="15">
        <f>ROUND(N119/K119,2)</f>
        <v>8654.57</v>
      </c>
      <c r="N119" s="13">
        <v>795874</v>
      </c>
      <c r="O119" s="22"/>
      <c r="P119" s="23" t="s">
        <v>25</v>
      </c>
      <c r="Q119" s="14" t="s">
        <v>26</v>
      </c>
      <c r="R119" s="2">
        <f>VLOOKUP(E119,[1]一期!$D:$N,11,0)</f>
        <v>833376</v>
      </c>
      <c r="T119" s="2">
        <f>VLOOKUP(E119,[1]一期!$D:$L,9,0)</f>
        <v>738315</v>
      </c>
      <c r="U119" s="2">
        <f t="shared" si="26"/>
        <v>57559</v>
      </c>
      <c r="V119" s="2">
        <f t="shared" si="27"/>
        <v>676492.9</v>
      </c>
      <c r="W119" s="2">
        <f t="shared" si="23"/>
        <v>61822.1</v>
      </c>
      <c r="X119" s="2">
        <v>761975</v>
      </c>
      <c r="Y119" s="2">
        <f t="shared" si="28"/>
        <v>761149.484536082</v>
      </c>
      <c r="Z119" s="2">
        <f t="shared" si="24"/>
        <v>34724.5154639175</v>
      </c>
    </row>
    <row r="120" s="2" customFormat="1" ht="45" customHeight="1" spans="1:26">
      <c r="A120" s="13">
        <v>115</v>
      </c>
      <c r="B120" s="13" t="s">
        <v>21</v>
      </c>
      <c r="C120" s="13" t="s">
        <v>49</v>
      </c>
      <c r="D120" s="13">
        <v>703</v>
      </c>
      <c r="E120" s="13" t="str">
        <f>B120&amp;C120&amp;D120</f>
        <v>一期9栋2梯703</v>
      </c>
      <c r="F120" s="14" t="s">
        <v>50</v>
      </c>
      <c r="G120" s="13" t="s">
        <v>24</v>
      </c>
      <c r="H120" s="15">
        <v>2.9</v>
      </c>
      <c r="I120" s="24">
        <v>114.65</v>
      </c>
      <c r="J120" s="21">
        <f>I120-K120</f>
        <v>22.69</v>
      </c>
      <c r="K120" s="24">
        <v>91.96</v>
      </c>
      <c r="L120" s="15">
        <f>ROUND(N120/I120,2)</f>
        <v>6883.02</v>
      </c>
      <c r="M120" s="15">
        <f>ROUND(N120/K120,2)</f>
        <v>8581.32</v>
      </c>
      <c r="N120" s="13">
        <v>789138</v>
      </c>
      <c r="O120" s="22"/>
      <c r="P120" s="23" t="s">
        <v>25</v>
      </c>
      <c r="Q120" s="14" t="s">
        <v>26</v>
      </c>
      <c r="R120" s="2">
        <f>VLOOKUP(E120,[1]一期!$D:$N,11,0)</f>
        <v>826323</v>
      </c>
      <c r="T120" s="2">
        <f>VLOOKUP(E120,[1]一期!$D:$L,9,0)</f>
        <v>732066</v>
      </c>
      <c r="U120" s="2">
        <f t="shared" si="26"/>
        <v>57072</v>
      </c>
      <c r="V120" s="2">
        <f t="shared" si="27"/>
        <v>670767.3</v>
      </c>
      <c r="W120" s="2">
        <f t="shared" si="23"/>
        <v>61298.7000000001</v>
      </c>
      <c r="X120" s="2">
        <v>755505</v>
      </c>
      <c r="Y120" s="2">
        <f t="shared" si="28"/>
        <v>754707.216494845</v>
      </c>
      <c r="Z120" s="2">
        <f t="shared" si="24"/>
        <v>34430.7835051547</v>
      </c>
    </row>
    <row r="121" s="2" customFormat="1" ht="45" customHeight="1" spans="1:26">
      <c r="A121" s="13">
        <v>116</v>
      </c>
      <c r="B121" s="13" t="s">
        <v>21</v>
      </c>
      <c r="C121" s="13" t="s">
        <v>49</v>
      </c>
      <c r="D121" s="13">
        <v>603</v>
      </c>
      <c r="E121" s="13" t="str">
        <f>B121&amp;C121&amp;D121</f>
        <v>一期9栋2梯603</v>
      </c>
      <c r="F121" s="14" t="s">
        <v>43</v>
      </c>
      <c r="G121" s="13" t="s">
        <v>24</v>
      </c>
      <c r="H121" s="15">
        <v>2.9</v>
      </c>
      <c r="I121" s="24">
        <v>114.65</v>
      </c>
      <c r="J121" s="21">
        <f>I121-K121</f>
        <v>22.69</v>
      </c>
      <c r="K121" s="24">
        <v>91.96</v>
      </c>
      <c r="L121" s="15">
        <f>ROUND(N121/I121,2)</f>
        <v>6883.02</v>
      </c>
      <c r="M121" s="15">
        <f>ROUND(N121/K121,2)</f>
        <v>8581.32</v>
      </c>
      <c r="N121" s="13">
        <v>789138</v>
      </c>
      <c r="O121" s="22"/>
      <c r="P121" s="23" t="s">
        <v>25</v>
      </c>
      <c r="Q121" s="14" t="s">
        <v>26</v>
      </c>
      <c r="R121" s="2">
        <f>VLOOKUP(E121,[1]一期!$D:$N,11,0)</f>
        <v>826323</v>
      </c>
      <c r="T121" s="2">
        <f>VLOOKUP(E121,[1]一期!$D:$L,9,0)</f>
        <v>732066</v>
      </c>
      <c r="U121" s="2">
        <f t="shared" si="26"/>
        <v>57072</v>
      </c>
      <c r="V121" s="2">
        <f t="shared" si="27"/>
        <v>670767.3</v>
      </c>
      <c r="W121" s="2">
        <f t="shared" si="23"/>
        <v>61298.7000000001</v>
      </c>
      <c r="X121" s="2">
        <v>755505</v>
      </c>
      <c r="Y121" s="2">
        <f t="shared" si="28"/>
        <v>754707.216494845</v>
      </c>
      <c r="Z121" s="2">
        <f t="shared" si="24"/>
        <v>34430.7835051547</v>
      </c>
    </row>
    <row r="122" s="2" customFormat="1" ht="45" customHeight="1" spans="1:26">
      <c r="A122" s="13">
        <v>117</v>
      </c>
      <c r="B122" s="13" t="s">
        <v>21</v>
      </c>
      <c r="C122" s="13" t="s">
        <v>49</v>
      </c>
      <c r="D122" s="13">
        <v>503</v>
      </c>
      <c r="E122" s="13" t="str">
        <f>B122&amp;C122&amp;D122</f>
        <v>一期9栋2梯503</v>
      </c>
      <c r="F122" s="14" t="s">
        <v>44</v>
      </c>
      <c r="G122" s="13" t="s">
        <v>24</v>
      </c>
      <c r="H122" s="15">
        <v>2.9</v>
      </c>
      <c r="I122" s="24">
        <v>114.65</v>
      </c>
      <c r="J122" s="21">
        <f>I122-K122</f>
        <v>22.69</v>
      </c>
      <c r="K122" s="24">
        <v>91.96</v>
      </c>
      <c r="L122" s="15">
        <f>ROUND(N122/I122,2)</f>
        <v>6883.02</v>
      </c>
      <c r="M122" s="15">
        <f>ROUND(N122/K122,2)</f>
        <v>8581.32</v>
      </c>
      <c r="N122" s="13">
        <v>789138</v>
      </c>
      <c r="O122" s="22"/>
      <c r="P122" s="23" t="s">
        <v>25</v>
      </c>
      <c r="Q122" s="14" t="s">
        <v>26</v>
      </c>
      <c r="R122" s="2">
        <f>VLOOKUP(E122,[1]一期!$D:$N,11,0)</f>
        <v>826323</v>
      </c>
      <c r="T122" s="2">
        <f>VLOOKUP(E122,[1]一期!$D:$L,9,0)</f>
        <v>732066</v>
      </c>
      <c r="U122" s="2">
        <f t="shared" si="26"/>
        <v>57072</v>
      </c>
      <c r="V122" s="2">
        <f t="shared" si="27"/>
        <v>670767.3</v>
      </c>
      <c r="W122" s="2">
        <f t="shared" si="23"/>
        <v>61298.7000000001</v>
      </c>
      <c r="X122" s="2">
        <v>755505</v>
      </c>
      <c r="Y122" s="2">
        <f t="shared" si="28"/>
        <v>754707.216494845</v>
      </c>
      <c r="Z122" s="2">
        <f t="shared" si="24"/>
        <v>34430.7835051547</v>
      </c>
    </row>
    <row r="123" s="2" customFormat="1" ht="45" customHeight="1" spans="1:26">
      <c r="A123" s="13">
        <v>118</v>
      </c>
      <c r="B123" s="13" t="s">
        <v>21</v>
      </c>
      <c r="C123" s="13" t="s">
        <v>49</v>
      </c>
      <c r="D123" s="13">
        <v>403</v>
      </c>
      <c r="E123" s="13" t="str">
        <f>B123&amp;C123&amp;D123</f>
        <v>一期9栋2梯403</v>
      </c>
      <c r="F123" s="14" t="s">
        <v>45</v>
      </c>
      <c r="G123" s="13" t="s">
        <v>24</v>
      </c>
      <c r="H123" s="15">
        <v>2.9</v>
      </c>
      <c r="I123" s="24">
        <v>114.65</v>
      </c>
      <c r="J123" s="21">
        <f>I123-K123</f>
        <v>22.69</v>
      </c>
      <c r="K123" s="24">
        <v>91.96</v>
      </c>
      <c r="L123" s="15">
        <f>ROUND(N123/I123,2)</f>
        <v>6769.11</v>
      </c>
      <c r="M123" s="15">
        <f>ROUND(N123/K123,2)</f>
        <v>8439.31</v>
      </c>
      <c r="N123" s="13">
        <v>776079</v>
      </c>
      <c r="O123" s="22"/>
      <c r="P123" s="23" t="s">
        <v>25</v>
      </c>
      <c r="Q123" s="14" t="s">
        <v>26</v>
      </c>
      <c r="R123" s="2">
        <f>VLOOKUP(E123,[1]一期!$D:$N,11,0)</f>
        <v>812648</v>
      </c>
      <c r="T123" s="2">
        <f>VLOOKUP(E123,[1]一期!$D:$L,9,0)</f>
        <v>719951</v>
      </c>
      <c r="U123" s="2">
        <f t="shared" si="26"/>
        <v>56128</v>
      </c>
      <c r="V123" s="2">
        <f t="shared" si="27"/>
        <v>659667.15</v>
      </c>
      <c r="W123" s="2">
        <f t="shared" si="23"/>
        <v>60283.85</v>
      </c>
      <c r="X123" s="2">
        <v>736093</v>
      </c>
      <c r="Y123" s="2">
        <f t="shared" si="28"/>
        <v>742217.525773196</v>
      </c>
      <c r="Z123" s="2">
        <f t="shared" si="24"/>
        <v>33861.4742268041</v>
      </c>
    </row>
    <row r="124" s="2" customFormat="1" ht="45" customHeight="1" spans="1:26">
      <c r="A124" s="13">
        <v>119</v>
      </c>
      <c r="B124" s="13" t="s">
        <v>21</v>
      </c>
      <c r="C124" s="13" t="s">
        <v>49</v>
      </c>
      <c r="D124" s="13">
        <v>303</v>
      </c>
      <c r="E124" s="13" t="str">
        <f>B124&amp;C124&amp;D124</f>
        <v>一期9栋2梯303</v>
      </c>
      <c r="F124" s="14" t="s">
        <v>46</v>
      </c>
      <c r="G124" s="13" t="s">
        <v>24</v>
      </c>
      <c r="H124" s="15">
        <v>2.9</v>
      </c>
      <c r="I124" s="24">
        <v>114.65</v>
      </c>
      <c r="J124" s="21">
        <f>I124-K124</f>
        <v>22.69</v>
      </c>
      <c r="K124" s="24">
        <v>91.96</v>
      </c>
      <c r="L124" s="15">
        <f>ROUND(N124/I124,2)</f>
        <v>6686.25</v>
      </c>
      <c r="M124" s="15">
        <f>ROUND(N124/K124,2)</f>
        <v>8336</v>
      </c>
      <c r="N124" s="13">
        <v>766579</v>
      </c>
      <c r="O124" s="22"/>
      <c r="P124" s="23" t="s">
        <v>25</v>
      </c>
      <c r="Q124" s="14" t="s">
        <v>26</v>
      </c>
      <c r="R124" s="2">
        <f>VLOOKUP(E124,[1]一期!$D:$N,11,0)</f>
        <v>802700</v>
      </c>
      <c r="T124" s="2">
        <f>VLOOKUP(E124,[1]一期!$D:$L,9,0)</f>
        <v>711138</v>
      </c>
      <c r="U124" s="2">
        <f t="shared" si="26"/>
        <v>55441</v>
      </c>
      <c r="V124" s="2">
        <f t="shared" si="27"/>
        <v>651592.15</v>
      </c>
      <c r="W124" s="2">
        <f t="shared" si="23"/>
        <v>59545.85</v>
      </c>
      <c r="X124" s="2">
        <v>723152</v>
      </c>
      <c r="Y124" s="2">
        <f t="shared" si="28"/>
        <v>733131.958762887</v>
      </c>
      <c r="Z124" s="2">
        <f t="shared" si="24"/>
        <v>33447.0412371134</v>
      </c>
    </row>
    <row r="125" s="2" customFormat="1" ht="45" customHeight="1" spans="1:26">
      <c r="A125" s="13">
        <v>120</v>
      </c>
      <c r="B125" s="13" t="s">
        <v>21</v>
      </c>
      <c r="C125" s="13" t="s">
        <v>49</v>
      </c>
      <c r="D125" s="13">
        <v>203</v>
      </c>
      <c r="E125" s="13" t="str">
        <f>B125&amp;C125&amp;D125</f>
        <v>一期9栋2梯203</v>
      </c>
      <c r="F125" s="14" t="s">
        <v>47</v>
      </c>
      <c r="G125" s="13" t="s">
        <v>24</v>
      </c>
      <c r="H125" s="15">
        <v>2.9</v>
      </c>
      <c r="I125" s="24">
        <v>114.65</v>
      </c>
      <c r="J125" s="21">
        <f>I125-K125</f>
        <v>22.69</v>
      </c>
      <c r="K125" s="24">
        <v>91.96</v>
      </c>
      <c r="L125" s="15">
        <f>ROUND(N125/I125,2)</f>
        <v>6471.6</v>
      </c>
      <c r="M125" s="15">
        <f>ROUND(N125/K125,2)</f>
        <v>8068.39</v>
      </c>
      <c r="N125" s="13">
        <v>741969</v>
      </c>
      <c r="O125" s="22"/>
      <c r="P125" s="23" t="s">
        <v>25</v>
      </c>
      <c r="Q125" s="14" t="s">
        <v>26</v>
      </c>
      <c r="R125" s="2">
        <f>VLOOKUP(E125,[1]一期!$D:$N,11,0)</f>
        <v>776931</v>
      </c>
      <c r="T125" s="2">
        <f>VLOOKUP(E125,[1]一期!$D:$L,9,0)</f>
        <v>688308</v>
      </c>
      <c r="U125" s="2">
        <f t="shared" si="26"/>
        <v>53661</v>
      </c>
      <c r="V125" s="2">
        <f t="shared" si="27"/>
        <v>630673.65</v>
      </c>
      <c r="W125" s="2">
        <f t="shared" si="23"/>
        <v>57634.35</v>
      </c>
      <c r="X125" s="2">
        <v>703741</v>
      </c>
      <c r="Y125" s="2">
        <f t="shared" si="28"/>
        <v>709595.87628866</v>
      </c>
      <c r="Z125" s="2">
        <f t="shared" si="24"/>
        <v>32373.1237113401</v>
      </c>
    </row>
    <row r="126" s="2" customFormat="1" ht="45" customHeight="1" spans="1:26">
      <c r="A126" s="13">
        <v>121</v>
      </c>
      <c r="B126" s="13" t="s">
        <v>21</v>
      </c>
      <c r="C126" s="13" t="s">
        <v>49</v>
      </c>
      <c r="D126" s="13">
        <v>2404</v>
      </c>
      <c r="E126" s="13" t="str">
        <f>B126&amp;C126&amp;D126</f>
        <v>一期9栋2梯2404</v>
      </c>
      <c r="F126" s="14" t="s">
        <v>36</v>
      </c>
      <c r="G126" s="13" t="s">
        <v>48</v>
      </c>
      <c r="H126" s="15">
        <v>2.9</v>
      </c>
      <c r="I126" s="24">
        <v>86.78</v>
      </c>
      <c r="J126" s="21">
        <f>I126-K126</f>
        <v>17.17</v>
      </c>
      <c r="K126" s="24">
        <v>69.61</v>
      </c>
      <c r="L126" s="15">
        <f>ROUND(N126/I126,2)</f>
        <v>6470.48</v>
      </c>
      <c r="M126" s="15">
        <f>ROUND(N126/K126,2)</f>
        <v>8066.48</v>
      </c>
      <c r="N126" s="13">
        <v>561508</v>
      </c>
      <c r="O126" s="22"/>
      <c r="P126" s="23" t="s">
        <v>25</v>
      </c>
      <c r="Q126" s="14" t="s">
        <v>26</v>
      </c>
      <c r="R126" s="2">
        <f>VLOOKUP(E126,[1]一期!$D:$N,11,0)</f>
        <v>587967</v>
      </c>
      <c r="T126" s="2">
        <f>VLOOKUP(E126,[1]一期!$D:$L,9,0)</f>
        <v>520899</v>
      </c>
      <c r="U126" s="2">
        <f t="shared" si="26"/>
        <v>40609</v>
      </c>
      <c r="V126" s="2">
        <f t="shared" si="27"/>
        <v>477281.8</v>
      </c>
      <c r="W126" s="2">
        <f t="shared" si="23"/>
        <v>43617.2</v>
      </c>
      <c r="X126" s="2">
        <v>587967</v>
      </c>
      <c r="Y126" s="2">
        <f>T126/0.96</f>
        <v>542603.125</v>
      </c>
      <c r="Z126" s="2">
        <f t="shared" si="24"/>
        <v>18904.875</v>
      </c>
    </row>
    <row r="127" s="2" customFormat="1" ht="45" customHeight="1" spans="1:26">
      <c r="A127" s="13">
        <v>122</v>
      </c>
      <c r="B127" s="13" t="s">
        <v>21</v>
      </c>
      <c r="C127" s="13" t="s">
        <v>49</v>
      </c>
      <c r="D127" s="13">
        <v>2304</v>
      </c>
      <c r="E127" s="13" t="str">
        <f>B127&amp;C127&amp;D127</f>
        <v>一期9栋2梯2304</v>
      </c>
      <c r="F127" s="14" t="s">
        <v>23</v>
      </c>
      <c r="G127" s="13" t="s">
        <v>48</v>
      </c>
      <c r="H127" s="15">
        <v>2.9</v>
      </c>
      <c r="I127" s="24">
        <v>86.78</v>
      </c>
      <c r="J127" s="21">
        <f>I127-K127</f>
        <v>17.17</v>
      </c>
      <c r="K127" s="24">
        <v>69.61</v>
      </c>
      <c r="L127" s="15">
        <f>ROUND(N127/I127,2)</f>
        <v>6676.02</v>
      </c>
      <c r="M127" s="15">
        <f>ROUND(N127/K127,2)</f>
        <v>8322.73</v>
      </c>
      <c r="N127" s="13">
        <v>579345</v>
      </c>
      <c r="O127" s="22"/>
      <c r="P127" s="23" t="s">
        <v>25</v>
      </c>
      <c r="Q127" s="14" t="s">
        <v>26</v>
      </c>
      <c r="R127" s="2">
        <f>VLOOKUP(E127,[1]一期!$D:$N,11,0)</f>
        <v>606644</v>
      </c>
      <c r="T127" s="2">
        <f>VLOOKUP(E127,[1]一期!$D:$L,9,0)</f>
        <v>537445</v>
      </c>
      <c r="U127" s="2">
        <f t="shared" si="26"/>
        <v>41900</v>
      </c>
      <c r="V127" s="2">
        <f t="shared" si="27"/>
        <v>492443.25</v>
      </c>
      <c r="W127" s="2">
        <f t="shared" si="23"/>
        <v>45001.75</v>
      </c>
      <c r="X127" s="2">
        <v>557159</v>
      </c>
      <c r="Y127" s="2">
        <f t="shared" ref="Y127:Y133" si="29">T127/0.97</f>
        <v>554067.010309278</v>
      </c>
      <c r="Z127" s="2">
        <f t="shared" si="24"/>
        <v>25277.9896907216</v>
      </c>
    </row>
    <row r="128" s="2" customFormat="1" ht="45" customHeight="1" spans="1:26">
      <c r="A128" s="13">
        <v>123</v>
      </c>
      <c r="B128" s="13" t="s">
        <v>21</v>
      </c>
      <c r="C128" s="13" t="s">
        <v>49</v>
      </c>
      <c r="D128" s="13">
        <v>2204</v>
      </c>
      <c r="E128" s="13" t="str">
        <f>B128&amp;C128&amp;D128</f>
        <v>一期9栋2梯2204</v>
      </c>
      <c r="F128" s="14" t="s">
        <v>27</v>
      </c>
      <c r="G128" s="13" t="s">
        <v>48</v>
      </c>
      <c r="H128" s="15">
        <v>2.9</v>
      </c>
      <c r="I128" s="24">
        <v>86.78</v>
      </c>
      <c r="J128" s="21">
        <f>I128-K128</f>
        <v>17.17</v>
      </c>
      <c r="K128" s="24">
        <v>69.61</v>
      </c>
      <c r="L128" s="15">
        <f>ROUND(N128/I128,2)</f>
        <v>6676.02</v>
      </c>
      <c r="M128" s="15">
        <f>ROUND(N128/K128,2)</f>
        <v>8322.73</v>
      </c>
      <c r="N128" s="13">
        <v>579345</v>
      </c>
      <c r="O128" s="22"/>
      <c r="P128" s="23" t="s">
        <v>25</v>
      </c>
      <c r="Q128" s="14" t="s">
        <v>26</v>
      </c>
      <c r="R128" s="2">
        <f>VLOOKUP(E128,[1]一期!$D:$N,11,0)</f>
        <v>606644</v>
      </c>
      <c r="T128" s="2">
        <f>VLOOKUP(E128,[1]一期!$D:$L,9,0)</f>
        <v>537445</v>
      </c>
      <c r="U128" s="2">
        <f t="shared" si="26"/>
        <v>41900</v>
      </c>
      <c r="V128" s="2">
        <f t="shared" si="27"/>
        <v>492443.25</v>
      </c>
      <c r="W128" s="2">
        <f t="shared" si="23"/>
        <v>45001.75</v>
      </c>
      <c r="X128" s="2">
        <v>557159</v>
      </c>
      <c r="Y128" s="2">
        <f t="shared" si="29"/>
        <v>554067.010309278</v>
      </c>
      <c r="Z128" s="2">
        <f t="shared" si="24"/>
        <v>25277.9896907216</v>
      </c>
    </row>
    <row r="129" s="2" customFormat="1" ht="45" customHeight="1" spans="1:26">
      <c r="A129" s="13">
        <v>124</v>
      </c>
      <c r="B129" s="13" t="s">
        <v>21</v>
      </c>
      <c r="C129" s="13" t="s">
        <v>49</v>
      </c>
      <c r="D129" s="13">
        <v>2104</v>
      </c>
      <c r="E129" s="13" t="str">
        <f>B129&amp;C129&amp;D129</f>
        <v>一期9栋2梯2104</v>
      </c>
      <c r="F129" s="14" t="s">
        <v>28</v>
      </c>
      <c r="G129" s="13" t="s">
        <v>48</v>
      </c>
      <c r="H129" s="15">
        <v>2.9</v>
      </c>
      <c r="I129" s="24">
        <v>86.78</v>
      </c>
      <c r="J129" s="21">
        <f>I129-K129</f>
        <v>17.17</v>
      </c>
      <c r="K129" s="24">
        <v>69.61</v>
      </c>
      <c r="L129" s="15">
        <f>ROUND(N129/I129,2)</f>
        <v>6676.02</v>
      </c>
      <c r="M129" s="15">
        <f>ROUND(N129/K129,2)</f>
        <v>8322.73</v>
      </c>
      <c r="N129" s="13">
        <v>579345</v>
      </c>
      <c r="O129" s="22"/>
      <c r="P129" s="23" t="s">
        <v>25</v>
      </c>
      <c r="Q129" s="14" t="s">
        <v>26</v>
      </c>
      <c r="R129" s="2">
        <f>VLOOKUP(E129,[1]一期!$D:$N,11,0)</f>
        <v>606644</v>
      </c>
      <c r="T129" s="2">
        <f>VLOOKUP(E129,[1]一期!$D:$L,9,0)</f>
        <v>537445</v>
      </c>
      <c r="U129" s="2">
        <f t="shared" si="26"/>
        <v>41900</v>
      </c>
      <c r="V129" s="2">
        <f t="shared" si="27"/>
        <v>492443.25</v>
      </c>
      <c r="W129" s="2">
        <f t="shared" si="23"/>
        <v>45001.75</v>
      </c>
      <c r="X129" s="2">
        <v>557159</v>
      </c>
      <c r="Y129" s="2">
        <f t="shared" si="29"/>
        <v>554067.010309278</v>
      </c>
      <c r="Z129" s="2">
        <f t="shared" si="24"/>
        <v>25277.9896907216</v>
      </c>
    </row>
    <row r="130" s="2" customFormat="1" ht="45" customHeight="1" spans="1:26">
      <c r="A130" s="13">
        <v>125</v>
      </c>
      <c r="B130" s="13" t="s">
        <v>21</v>
      </c>
      <c r="C130" s="13" t="s">
        <v>49</v>
      </c>
      <c r="D130" s="13">
        <v>2004</v>
      </c>
      <c r="E130" s="13" t="str">
        <f>B130&amp;C130&amp;D130</f>
        <v>一期9栋2梯2004</v>
      </c>
      <c r="F130" s="14" t="s">
        <v>29</v>
      </c>
      <c r="G130" s="13" t="s">
        <v>48</v>
      </c>
      <c r="H130" s="15">
        <v>2.9</v>
      </c>
      <c r="I130" s="24">
        <v>86.78</v>
      </c>
      <c r="J130" s="21">
        <f>I130-K130</f>
        <v>17.17</v>
      </c>
      <c r="K130" s="24">
        <v>69.61</v>
      </c>
      <c r="L130" s="15">
        <f>ROUND(N130/I130,2)</f>
        <v>6676.02</v>
      </c>
      <c r="M130" s="15">
        <f>ROUND(N130/K130,2)</f>
        <v>8322.73</v>
      </c>
      <c r="N130" s="13">
        <v>579345</v>
      </c>
      <c r="O130" s="22"/>
      <c r="P130" s="23" t="s">
        <v>25</v>
      </c>
      <c r="Q130" s="14" t="s">
        <v>26</v>
      </c>
      <c r="R130" s="2">
        <f>VLOOKUP(E130,[1]一期!$D:$N,11,0)</f>
        <v>606644</v>
      </c>
      <c r="T130" s="2">
        <f>VLOOKUP(E130,[1]一期!$D:$L,9,0)</f>
        <v>537445</v>
      </c>
      <c r="U130" s="2">
        <f t="shared" si="26"/>
        <v>41900</v>
      </c>
      <c r="V130" s="2">
        <f t="shared" si="27"/>
        <v>492443.25</v>
      </c>
      <c r="W130" s="2">
        <f t="shared" si="23"/>
        <v>45001.75</v>
      </c>
      <c r="X130" s="2">
        <v>557159</v>
      </c>
      <c r="Y130" s="2">
        <f t="shared" si="29"/>
        <v>554067.010309278</v>
      </c>
      <c r="Z130" s="2">
        <f t="shared" si="24"/>
        <v>25277.9896907216</v>
      </c>
    </row>
    <row r="131" s="2" customFormat="1" ht="45" customHeight="1" spans="1:26">
      <c r="A131" s="13">
        <v>126</v>
      </c>
      <c r="B131" s="13" t="s">
        <v>21</v>
      </c>
      <c r="C131" s="13" t="s">
        <v>49</v>
      </c>
      <c r="D131" s="13">
        <v>1904</v>
      </c>
      <c r="E131" s="13" t="str">
        <f>B131&amp;C131&amp;D131</f>
        <v>一期9栋2梯1904</v>
      </c>
      <c r="F131" s="14" t="s">
        <v>30</v>
      </c>
      <c r="G131" s="13" t="s">
        <v>48</v>
      </c>
      <c r="H131" s="15">
        <v>2.9</v>
      </c>
      <c r="I131" s="24">
        <v>86.78</v>
      </c>
      <c r="J131" s="21">
        <f>I131-K131</f>
        <v>17.17</v>
      </c>
      <c r="K131" s="24">
        <v>69.61</v>
      </c>
      <c r="L131" s="15">
        <f>ROUND(N131/I131,2)</f>
        <v>6734.5</v>
      </c>
      <c r="M131" s="15">
        <f>ROUND(N131/K131,2)</f>
        <v>8395.63</v>
      </c>
      <c r="N131" s="13">
        <v>584420</v>
      </c>
      <c r="O131" s="22"/>
      <c r="P131" s="23" t="s">
        <v>25</v>
      </c>
      <c r="Q131" s="14" t="s">
        <v>26</v>
      </c>
      <c r="R131" s="2">
        <f>VLOOKUP(E131,[1]一期!$D:$N,11,0)</f>
        <v>611958</v>
      </c>
      <c r="T131" s="2">
        <f>VLOOKUP(E131,[1]一期!$D:$L,9,0)</f>
        <v>542153</v>
      </c>
      <c r="U131" s="2">
        <f t="shared" si="26"/>
        <v>42267</v>
      </c>
      <c r="V131" s="2">
        <f t="shared" si="27"/>
        <v>496757</v>
      </c>
      <c r="W131" s="2">
        <f t="shared" si="23"/>
        <v>45396</v>
      </c>
      <c r="X131" s="2">
        <v>562056</v>
      </c>
      <c r="Y131" s="2">
        <f t="shared" si="29"/>
        <v>558920.618556701</v>
      </c>
      <c r="Z131" s="2">
        <f t="shared" si="24"/>
        <v>25499.381443299</v>
      </c>
    </row>
    <row r="132" s="2" customFormat="1" ht="45" customHeight="1" spans="1:26">
      <c r="A132" s="13">
        <v>127</v>
      </c>
      <c r="B132" s="13" t="s">
        <v>21</v>
      </c>
      <c r="C132" s="13" t="s">
        <v>49</v>
      </c>
      <c r="D132" s="13">
        <v>1704</v>
      </c>
      <c r="E132" s="13" t="str">
        <f>B132&amp;C132&amp;D132</f>
        <v>一期9栋2梯1704</v>
      </c>
      <c r="F132" s="14" t="s">
        <v>31</v>
      </c>
      <c r="G132" s="13" t="s">
        <v>48</v>
      </c>
      <c r="H132" s="15">
        <v>2.9</v>
      </c>
      <c r="I132" s="24">
        <v>86.78</v>
      </c>
      <c r="J132" s="21">
        <f>I132-K132</f>
        <v>17.17</v>
      </c>
      <c r="K132" s="24">
        <v>69.61</v>
      </c>
      <c r="L132" s="15">
        <f>ROUND(N132/I132,2)</f>
        <v>6734.5</v>
      </c>
      <c r="M132" s="15">
        <f>ROUND(N132/K132,2)</f>
        <v>8395.63</v>
      </c>
      <c r="N132" s="13">
        <v>584420</v>
      </c>
      <c r="O132" s="22"/>
      <c r="P132" s="23" t="s">
        <v>25</v>
      </c>
      <c r="Q132" s="14" t="s">
        <v>26</v>
      </c>
      <c r="R132" s="2">
        <f>VLOOKUP(E132,[1]一期!$D:$N,11,0)</f>
        <v>611958</v>
      </c>
      <c r="T132" s="2">
        <f>VLOOKUP(E132,[1]一期!$D:$L,9,0)</f>
        <v>542153</v>
      </c>
      <c r="U132" s="2">
        <f t="shared" si="26"/>
        <v>42267</v>
      </c>
      <c r="V132" s="2">
        <f t="shared" si="27"/>
        <v>496757</v>
      </c>
      <c r="W132" s="2">
        <f t="shared" si="23"/>
        <v>45396</v>
      </c>
      <c r="X132" s="2">
        <v>562056</v>
      </c>
      <c r="Y132" s="2">
        <f t="shared" si="29"/>
        <v>558920.618556701</v>
      </c>
      <c r="Z132" s="2">
        <f t="shared" si="24"/>
        <v>25499.381443299</v>
      </c>
    </row>
    <row r="133" s="2" customFormat="1" ht="45" customHeight="1" spans="1:26">
      <c r="A133" s="13">
        <v>128</v>
      </c>
      <c r="B133" s="13" t="s">
        <v>21</v>
      </c>
      <c r="C133" s="13" t="s">
        <v>49</v>
      </c>
      <c r="D133" s="13">
        <v>1504</v>
      </c>
      <c r="E133" s="13" t="str">
        <f>B133&amp;C133&amp;D133</f>
        <v>一期9栋2梯1504</v>
      </c>
      <c r="F133" s="14" t="s">
        <v>33</v>
      </c>
      <c r="G133" s="13" t="s">
        <v>48</v>
      </c>
      <c r="H133" s="15">
        <v>2.9</v>
      </c>
      <c r="I133" s="24">
        <v>86.78</v>
      </c>
      <c r="J133" s="21">
        <f>I133-K133</f>
        <v>17.17</v>
      </c>
      <c r="K133" s="24">
        <v>69.61</v>
      </c>
      <c r="L133" s="15">
        <f>ROUND(N133/I133,2)</f>
        <v>6676.02</v>
      </c>
      <c r="M133" s="15">
        <f>ROUND(N133/K133,2)</f>
        <v>8322.73</v>
      </c>
      <c r="N133" s="13">
        <v>579345</v>
      </c>
      <c r="O133" s="22"/>
      <c r="P133" s="23" t="s">
        <v>25</v>
      </c>
      <c r="Q133" s="14" t="s">
        <v>26</v>
      </c>
      <c r="R133" s="2">
        <f>VLOOKUP(E133,[1]一期!$D:$N,11,0)</f>
        <v>606644</v>
      </c>
      <c r="T133" s="2">
        <f>VLOOKUP(E133,[1]一期!$D:$L,9,0)</f>
        <v>537445</v>
      </c>
      <c r="U133" s="2">
        <f t="shared" si="26"/>
        <v>41900</v>
      </c>
      <c r="V133" s="2">
        <f t="shared" si="27"/>
        <v>492443.25</v>
      </c>
      <c r="W133" s="2">
        <f t="shared" si="23"/>
        <v>45001.75</v>
      </c>
      <c r="X133" s="2">
        <v>557159</v>
      </c>
      <c r="Y133" s="2">
        <f t="shared" si="29"/>
        <v>554067.010309278</v>
      </c>
      <c r="Z133" s="2">
        <f t="shared" si="24"/>
        <v>25277.9896907216</v>
      </c>
    </row>
    <row r="134" s="2" customFormat="1" ht="45" customHeight="1" spans="1:24">
      <c r="A134" s="13">
        <v>129</v>
      </c>
      <c r="B134" s="13" t="s">
        <v>21</v>
      </c>
      <c r="C134" s="13" t="s">
        <v>49</v>
      </c>
      <c r="D134" s="13">
        <v>1404</v>
      </c>
      <c r="E134" s="13" t="str">
        <f>B134&amp;C134&amp;D134</f>
        <v>一期9栋2梯1404</v>
      </c>
      <c r="F134" s="14" t="s">
        <v>38</v>
      </c>
      <c r="G134" s="13" t="s">
        <v>48</v>
      </c>
      <c r="H134" s="15">
        <v>2.9</v>
      </c>
      <c r="I134" s="24">
        <v>86.78</v>
      </c>
      <c r="J134" s="21">
        <f>I134-K134</f>
        <v>17.17</v>
      </c>
      <c r="K134" s="24">
        <v>69.61</v>
      </c>
      <c r="L134" s="15">
        <f>ROUND(N134/I134,2)</f>
        <v>6138.17</v>
      </c>
      <c r="M134" s="15">
        <f>ROUND(N134/K134,2)</f>
        <v>7652.21</v>
      </c>
      <c r="N134" s="13">
        <v>532670</v>
      </c>
      <c r="O134" s="22"/>
      <c r="P134" s="23" t="s">
        <v>25</v>
      </c>
      <c r="Q134" s="14" t="s">
        <v>26</v>
      </c>
      <c r="R134" s="2" t="e">
        <f>VLOOKUP(E134,[1]一期!$D:$N,11,0)</f>
        <v>#N/A</v>
      </c>
      <c r="T134" s="2" t="e">
        <f>VLOOKUP(E134,[1]一期!$D:$L,9,0)</f>
        <v>#N/A</v>
      </c>
      <c r="U134" s="2" t="e">
        <f t="shared" si="26"/>
        <v>#N/A</v>
      </c>
      <c r="V134" s="2">
        <f t="shared" si="27"/>
        <v>452769.5</v>
      </c>
      <c r="W134" s="2">
        <f>N134-V134</f>
        <v>79900.5</v>
      </c>
      <c r="X134" s="2">
        <v>532670</v>
      </c>
    </row>
    <row r="135" s="2" customFormat="1" ht="45" customHeight="1" spans="1:26">
      <c r="A135" s="13">
        <v>130</v>
      </c>
      <c r="B135" s="13" t="s">
        <v>21</v>
      </c>
      <c r="C135" s="13" t="s">
        <v>49</v>
      </c>
      <c r="D135" s="13">
        <v>1304</v>
      </c>
      <c r="E135" s="13" t="str">
        <f>B135&amp;C135&amp;D135</f>
        <v>一期9栋2梯1304</v>
      </c>
      <c r="F135" s="14" t="s">
        <v>39</v>
      </c>
      <c r="G135" s="13" t="s">
        <v>48</v>
      </c>
      <c r="H135" s="15">
        <v>2.9</v>
      </c>
      <c r="I135" s="24">
        <v>86.78</v>
      </c>
      <c r="J135" s="21">
        <f>I135-K135</f>
        <v>17.17</v>
      </c>
      <c r="K135" s="24">
        <v>69.61</v>
      </c>
      <c r="L135" s="15">
        <f>ROUND(N135/I135,2)</f>
        <v>6617.55</v>
      </c>
      <c r="M135" s="15">
        <f>ROUND(N135/K135,2)</f>
        <v>8249.83</v>
      </c>
      <c r="N135" s="13">
        <v>574271</v>
      </c>
      <c r="O135" s="22"/>
      <c r="P135" s="23" t="s">
        <v>25</v>
      </c>
      <c r="Q135" s="14" t="s">
        <v>26</v>
      </c>
      <c r="R135" s="2">
        <f>VLOOKUP(E135,[1]一期!$D:$N,11,0)</f>
        <v>601331</v>
      </c>
      <c r="T135" s="2">
        <f>VLOOKUP(E135,[1]一期!$D:$L,9,0)</f>
        <v>532738</v>
      </c>
      <c r="U135" s="2">
        <f t="shared" ref="U135:U166" si="30">N135-T135</f>
        <v>41533</v>
      </c>
      <c r="V135" s="2">
        <f t="shared" ref="V135:V166" si="31">N135*0.85</f>
        <v>488130.35</v>
      </c>
      <c r="W135" s="2">
        <f t="shared" ref="W135:W151" si="32">T135-V135</f>
        <v>44607.65</v>
      </c>
      <c r="X135" s="2">
        <v>552261</v>
      </c>
      <c r="Y135" s="2">
        <f t="shared" ref="Y135:Y151" si="33">T135/0.97</f>
        <v>549214.432989691</v>
      </c>
      <c r="Z135" s="2">
        <f t="shared" ref="Z135:Z151" si="34">N135-Y135</f>
        <v>25056.5670103093</v>
      </c>
    </row>
    <row r="136" s="2" customFormat="1" ht="45" customHeight="1" spans="1:26">
      <c r="A136" s="13">
        <v>131</v>
      </c>
      <c r="B136" s="13" t="s">
        <v>21</v>
      </c>
      <c r="C136" s="13" t="s">
        <v>49</v>
      </c>
      <c r="D136" s="13">
        <v>1204</v>
      </c>
      <c r="E136" s="13" t="str">
        <f>B136&amp;C136&amp;D136</f>
        <v>一期9栋2梯1204</v>
      </c>
      <c r="F136" s="14" t="s">
        <v>40</v>
      </c>
      <c r="G136" s="13" t="s">
        <v>48</v>
      </c>
      <c r="H136" s="15">
        <v>2.9</v>
      </c>
      <c r="I136" s="24">
        <v>86.78</v>
      </c>
      <c r="J136" s="21">
        <f>I136-K136</f>
        <v>17.17</v>
      </c>
      <c r="K136" s="24">
        <v>69.61</v>
      </c>
      <c r="L136" s="15">
        <f>ROUND(N136/I136,2)</f>
        <v>6617.55</v>
      </c>
      <c r="M136" s="15">
        <f>ROUND(N136/K136,2)</f>
        <v>8249.83</v>
      </c>
      <c r="N136" s="13">
        <v>574271</v>
      </c>
      <c r="O136" s="22"/>
      <c r="P136" s="23" t="s">
        <v>25</v>
      </c>
      <c r="Q136" s="14" t="s">
        <v>26</v>
      </c>
      <c r="R136" s="2">
        <f>VLOOKUP(E136,[1]一期!$D:$N,11,0)</f>
        <v>601331</v>
      </c>
      <c r="T136" s="2">
        <f>VLOOKUP(E136,[1]一期!$D:$L,9,0)</f>
        <v>532738</v>
      </c>
      <c r="U136" s="2">
        <f t="shared" si="30"/>
        <v>41533</v>
      </c>
      <c r="V136" s="2">
        <f t="shared" si="31"/>
        <v>488130.35</v>
      </c>
      <c r="W136" s="2">
        <f t="shared" si="32"/>
        <v>44607.65</v>
      </c>
      <c r="X136" s="2">
        <v>552261</v>
      </c>
      <c r="Y136" s="2">
        <f t="shared" si="33"/>
        <v>549214.432989691</v>
      </c>
      <c r="Z136" s="2">
        <f t="shared" si="34"/>
        <v>25056.5670103093</v>
      </c>
    </row>
    <row r="137" s="2" customFormat="1" ht="45" customHeight="1" spans="1:26">
      <c r="A137" s="13">
        <v>132</v>
      </c>
      <c r="B137" s="13" t="s">
        <v>21</v>
      </c>
      <c r="C137" s="13" t="s">
        <v>49</v>
      </c>
      <c r="D137" s="13">
        <v>1104</v>
      </c>
      <c r="E137" s="13" t="str">
        <f>B137&amp;C137&amp;D137</f>
        <v>一期9栋2梯1104</v>
      </c>
      <c r="F137" s="14" t="s">
        <v>34</v>
      </c>
      <c r="G137" s="13" t="s">
        <v>48</v>
      </c>
      <c r="H137" s="15">
        <v>2.9</v>
      </c>
      <c r="I137" s="24">
        <v>86.78</v>
      </c>
      <c r="J137" s="21">
        <f>I137-K137</f>
        <v>17.17</v>
      </c>
      <c r="K137" s="24">
        <v>69.61</v>
      </c>
      <c r="L137" s="15">
        <f>ROUND(N137/I137,2)</f>
        <v>6617.55</v>
      </c>
      <c r="M137" s="15">
        <f>ROUND(N137/K137,2)</f>
        <v>8249.83</v>
      </c>
      <c r="N137" s="13">
        <v>574271</v>
      </c>
      <c r="O137" s="22"/>
      <c r="P137" s="23" t="s">
        <v>25</v>
      </c>
      <c r="Q137" s="14" t="s">
        <v>26</v>
      </c>
      <c r="R137" s="2">
        <f>VLOOKUP(E137,[1]一期!$D:$N,11,0)</f>
        <v>601331</v>
      </c>
      <c r="T137" s="2">
        <f>VLOOKUP(E137,[1]一期!$D:$L,9,0)</f>
        <v>532738</v>
      </c>
      <c r="U137" s="2">
        <f t="shared" si="30"/>
        <v>41533</v>
      </c>
      <c r="V137" s="2">
        <f t="shared" si="31"/>
        <v>488130.35</v>
      </c>
      <c r="W137" s="2">
        <f t="shared" si="32"/>
        <v>44607.65</v>
      </c>
      <c r="X137" s="2">
        <v>552261</v>
      </c>
      <c r="Y137" s="2">
        <f t="shared" si="33"/>
        <v>549214.432989691</v>
      </c>
      <c r="Z137" s="2">
        <f t="shared" si="34"/>
        <v>25056.5670103093</v>
      </c>
    </row>
    <row r="138" s="2" customFormat="1" ht="45" customHeight="1" spans="1:26">
      <c r="A138" s="13">
        <v>133</v>
      </c>
      <c r="B138" s="13" t="s">
        <v>21</v>
      </c>
      <c r="C138" s="13" t="s">
        <v>49</v>
      </c>
      <c r="D138" s="13">
        <v>2305</v>
      </c>
      <c r="E138" s="13" t="str">
        <f>B138&amp;C138&amp;D138</f>
        <v>一期9栋2梯2305</v>
      </c>
      <c r="F138" s="14" t="s">
        <v>23</v>
      </c>
      <c r="G138" s="13" t="s">
        <v>48</v>
      </c>
      <c r="H138" s="15">
        <v>2.9</v>
      </c>
      <c r="I138" s="24">
        <v>86.78</v>
      </c>
      <c r="J138" s="21">
        <f>I138-K138</f>
        <v>17.17</v>
      </c>
      <c r="K138" s="24">
        <v>69.61</v>
      </c>
      <c r="L138" s="15">
        <f>ROUND(N138/I138,2)</f>
        <v>6792.98</v>
      </c>
      <c r="M138" s="15">
        <f>ROUND(N138/K138,2)</f>
        <v>8468.54</v>
      </c>
      <c r="N138" s="13">
        <v>589495</v>
      </c>
      <c r="O138" s="22"/>
      <c r="P138" s="23" t="s">
        <v>25</v>
      </c>
      <c r="Q138" s="14" t="s">
        <v>26</v>
      </c>
      <c r="R138" s="2">
        <f>VLOOKUP(E138,[1]一期!$D:$N,11,0)</f>
        <v>617272</v>
      </c>
      <c r="T138" s="2">
        <f>VLOOKUP(E138,[1]一期!$D:$L,9,0)</f>
        <v>546861</v>
      </c>
      <c r="U138" s="2">
        <f t="shared" si="30"/>
        <v>42634</v>
      </c>
      <c r="V138" s="2">
        <f t="shared" si="31"/>
        <v>501070.75</v>
      </c>
      <c r="W138" s="2">
        <f t="shared" si="32"/>
        <v>45790.25</v>
      </c>
      <c r="X138" s="2">
        <v>566954</v>
      </c>
      <c r="Y138" s="2">
        <f t="shared" si="33"/>
        <v>563774.226804124</v>
      </c>
      <c r="Z138" s="2">
        <f t="shared" si="34"/>
        <v>25720.7731958763</v>
      </c>
    </row>
    <row r="139" s="2" customFormat="1" ht="45" customHeight="1" spans="1:26">
      <c r="A139" s="13">
        <v>134</v>
      </c>
      <c r="B139" s="13" t="s">
        <v>21</v>
      </c>
      <c r="C139" s="13" t="s">
        <v>49</v>
      </c>
      <c r="D139" s="13">
        <v>2205</v>
      </c>
      <c r="E139" s="13" t="str">
        <f>B139&amp;C139&amp;D139</f>
        <v>一期9栋2梯2205</v>
      </c>
      <c r="F139" s="14" t="s">
        <v>27</v>
      </c>
      <c r="G139" s="13" t="s">
        <v>48</v>
      </c>
      <c r="H139" s="15">
        <v>2.9</v>
      </c>
      <c r="I139" s="24">
        <v>86.78</v>
      </c>
      <c r="J139" s="21">
        <f>I139-K139</f>
        <v>17.17</v>
      </c>
      <c r="K139" s="24">
        <v>69.61</v>
      </c>
      <c r="L139" s="15">
        <f>ROUND(N139/I139,2)</f>
        <v>6792.98</v>
      </c>
      <c r="M139" s="15">
        <f>ROUND(N139/K139,2)</f>
        <v>8468.54</v>
      </c>
      <c r="N139" s="13">
        <v>589495</v>
      </c>
      <c r="O139" s="22"/>
      <c r="P139" s="23" t="s">
        <v>25</v>
      </c>
      <c r="Q139" s="14" t="s">
        <v>26</v>
      </c>
      <c r="R139" s="2">
        <f>VLOOKUP(E139,[1]一期!$D:$N,11,0)</f>
        <v>617272</v>
      </c>
      <c r="T139" s="2">
        <f>VLOOKUP(E139,[1]一期!$D:$L,9,0)</f>
        <v>546861</v>
      </c>
      <c r="U139" s="2">
        <f t="shared" si="30"/>
        <v>42634</v>
      </c>
      <c r="V139" s="2">
        <f t="shared" si="31"/>
        <v>501070.75</v>
      </c>
      <c r="W139" s="2">
        <f t="shared" si="32"/>
        <v>45790.25</v>
      </c>
      <c r="X139" s="2">
        <v>566954</v>
      </c>
      <c r="Y139" s="2">
        <f t="shared" si="33"/>
        <v>563774.226804124</v>
      </c>
      <c r="Z139" s="2">
        <f t="shared" si="34"/>
        <v>25720.7731958763</v>
      </c>
    </row>
    <row r="140" s="2" customFormat="1" ht="45" customHeight="1" spans="1:26">
      <c r="A140" s="13">
        <v>135</v>
      </c>
      <c r="B140" s="13" t="s">
        <v>21</v>
      </c>
      <c r="C140" s="13" t="s">
        <v>49</v>
      </c>
      <c r="D140" s="13">
        <v>2105</v>
      </c>
      <c r="E140" s="13" t="str">
        <f>B140&amp;C140&amp;D140</f>
        <v>一期9栋2梯2105</v>
      </c>
      <c r="F140" s="14" t="s">
        <v>28</v>
      </c>
      <c r="G140" s="13" t="s">
        <v>48</v>
      </c>
      <c r="H140" s="15">
        <v>2.9</v>
      </c>
      <c r="I140" s="24">
        <v>86.78</v>
      </c>
      <c r="J140" s="21">
        <f>I140-K140</f>
        <v>17.17</v>
      </c>
      <c r="K140" s="24">
        <v>69.61</v>
      </c>
      <c r="L140" s="15">
        <f>ROUND(N140/I140,2)</f>
        <v>6792.98</v>
      </c>
      <c r="M140" s="15">
        <f>ROUND(N140/K140,2)</f>
        <v>8468.54</v>
      </c>
      <c r="N140" s="13">
        <v>589495</v>
      </c>
      <c r="O140" s="22"/>
      <c r="P140" s="23" t="s">
        <v>25</v>
      </c>
      <c r="Q140" s="14" t="s">
        <v>26</v>
      </c>
      <c r="R140" s="2">
        <f>VLOOKUP(E140,[1]一期!$D:$N,11,0)</f>
        <v>617272</v>
      </c>
      <c r="T140" s="2">
        <f>VLOOKUP(E140,[1]一期!$D:$L,9,0)</f>
        <v>546861</v>
      </c>
      <c r="U140" s="2">
        <f t="shared" si="30"/>
        <v>42634</v>
      </c>
      <c r="V140" s="2">
        <f t="shared" si="31"/>
        <v>501070.75</v>
      </c>
      <c r="W140" s="2">
        <f t="shared" si="32"/>
        <v>45790.25</v>
      </c>
      <c r="X140" s="2">
        <v>566954</v>
      </c>
      <c r="Y140" s="2">
        <f t="shared" si="33"/>
        <v>563774.226804124</v>
      </c>
      <c r="Z140" s="2">
        <f t="shared" si="34"/>
        <v>25720.7731958763</v>
      </c>
    </row>
    <row r="141" s="2" customFormat="1" ht="45" customHeight="1" spans="1:26">
      <c r="A141" s="13">
        <v>136</v>
      </c>
      <c r="B141" s="13" t="s">
        <v>21</v>
      </c>
      <c r="C141" s="13" t="s">
        <v>49</v>
      </c>
      <c r="D141" s="13">
        <v>2005</v>
      </c>
      <c r="E141" s="13" t="str">
        <f>B141&amp;C141&amp;D141</f>
        <v>一期9栋2梯2005</v>
      </c>
      <c r="F141" s="14" t="s">
        <v>29</v>
      </c>
      <c r="G141" s="13" t="s">
        <v>48</v>
      </c>
      <c r="H141" s="15">
        <v>2.9</v>
      </c>
      <c r="I141" s="24">
        <v>86.78</v>
      </c>
      <c r="J141" s="21">
        <f>I141-K141</f>
        <v>17.17</v>
      </c>
      <c r="K141" s="24">
        <v>69.61</v>
      </c>
      <c r="L141" s="15">
        <f>ROUND(N141/I141,2)</f>
        <v>6792.98</v>
      </c>
      <c r="M141" s="15">
        <f>ROUND(N141/K141,2)</f>
        <v>8468.54</v>
      </c>
      <c r="N141" s="13">
        <v>589495</v>
      </c>
      <c r="O141" s="22"/>
      <c r="P141" s="23" t="s">
        <v>25</v>
      </c>
      <c r="Q141" s="14" t="s">
        <v>26</v>
      </c>
      <c r="R141" s="2">
        <f>VLOOKUP(E141,[1]一期!$D:$N,11,0)</f>
        <v>617272</v>
      </c>
      <c r="T141" s="2">
        <f>VLOOKUP(E141,[1]一期!$D:$L,9,0)</f>
        <v>546861</v>
      </c>
      <c r="U141" s="2">
        <f t="shared" si="30"/>
        <v>42634</v>
      </c>
      <c r="V141" s="2">
        <f t="shared" si="31"/>
        <v>501070.75</v>
      </c>
      <c r="W141" s="2">
        <f t="shared" si="32"/>
        <v>45790.25</v>
      </c>
      <c r="X141" s="2">
        <v>566954</v>
      </c>
      <c r="Y141" s="2">
        <f t="shared" si="33"/>
        <v>563774.226804124</v>
      </c>
      <c r="Z141" s="2">
        <f t="shared" si="34"/>
        <v>25720.7731958763</v>
      </c>
    </row>
    <row r="142" s="2" customFormat="1" ht="45" customHeight="1" spans="1:26">
      <c r="A142" s="13">
        <v>137</v>
      </c>
      <c r="B142" s="13" t="s">
        <v>21</v>
      </c>
      <c r="C142" s="13" t="s">
        <v>49</v>
      </c>
      <c r="D142" s="13">
        <v>1805</v>
      </c>
      <c r="E142" s="13" t="str">
        <f>B142&amp;C142&amp;D142</f>
        <v>一期9栋2梯1805</v>
      </c>
      <c r="F142" s="14" t="s">
        <v>37</v>
      </c>
      <c r="G142" s="13" t="s">
        <v>48</v>
      </c>
      <c r="H142" s="15">
        <v>2.9</v>
      </c>
      <c r="I142" s="24">
        <v>86.78</v>
      </c>
      <c r="J142" s="21">
        <f>I142-K142</f>
        <v>17.17</v>
      </c>
      <c r="K142" s="24">
        <v>69.61</v>
      </c>
      <c r="L142" s="15">
        <f t="shared" ref="L142:L148" si="35">ROUND(N142/I142,2)</f>
        <v>6566.73</v>
      </c>
      <c r="M142" s="15">
        <f t="shared" ref="M142:M148" si="36">ROUND(N142/K142,2)</f>
        <v>8186.48</v>
      </c>
      <c r="N142" s="13">
        <v>569861</v>
      </c>
      <c r="O142" s="22"/>
      <c r="P142" s="23" t="s">
        <v>25</v>
      </c>
      <c r="Q142" s="14" t="s">
        <v>26</v>
      </c>
      <c r="R142" s="2">
        <f>VLOOKUP(E142,[1]一期!$D:$N,11,0)</f>
        <v>596713</v>
      </c>
      <c r="T142" s="2">
        <f>VLOOKUP(E142,[1]一期!$D:$L,9,0)</f>
        <v>528647</v>
      </c>
      <c r="U142" s="2">
        <f t="shared" si="30"/>
        <v>41214</v>
      </c>
      <c r="V142" s="2">
        <f t="shared" si="31"/>
        <v>484381.85</v>
      </c>
      <c r="W142" s="2">
        <f t="shared" si="32"/>
        <v>44265.15</v>
      </c>
      <c r="X142" s="2">
        <v>542466</v>
      </c>
      <c r="Y142" s="2">
        <f t="shared" si="33"/>
        <v>544996.907216495</v>
      </c>
      <c r="Z142" s="2">
        <f t="shared" si="34"/>
        <v>24864.0927835051</v>
      </c>
    </row>
    <row r="143" s="2" customFormat="1" ht="45" customHeight="1" spans="1:26">
      <c r="A143" s="13">
        <v>138</v>
      </c>
      <c r="B143" s="13" t="s">
        <v>21</v>
      </c>
      <c r="C143" s="13" t="s">
        <v>49</v>
      </c>
      <c r="D143" s="13">
        <v>1705</v>
      </c>
      <c r="E143" s="13" t="str">
        <f>B143&amp;C143&amp;D143</f>
        <v>一期9栋2梯1705</v>
      </c>
      <c r="F143" s="14" t="s">
        <v>31</v>
      </c>
      <c r="G143" s="13" t="s">
        <v>48</v>
      </c>
      <c r="H143" s="15">
        <v>2.9</v>
      </c>
      <c r="I143" s="24">
        <v>86.78</v>
      </c>
      <c r="J143" s="21">
        <f>I143-K143</f>
        <v>17.17</v>
      </c>
      <c r="K143" s="24">
        <v>69.61</v>
      </c>
      <c r="L143" s="15">
        <f t="shared" si="35"/>
        <v>6851.46</v>
      </c>
      <c r="M143" s="15">
        <f t="shared" si="36"/>
        <v>8541.45</v>
      </c>
      <c r="N143" s="13">
        <v>594570</v>
      </c>
      <c r="O143" s="22"/>
      <c r="P143" s="23" t="s">
        <v>25</v>
      </c>
      <c r="Q143" s="14" t="s">
        <v>26</v>
      </c>
      <c r="R143" s="2">
        <f>VLOOKUP(E143,[1]一期!$D:$N,11,0)</f>
        <v>622586</v>
      </c>
      <c r="T143" s="2">
        <f>VLOOKUP(E143,[1]一期!$D:$L,9,0)</f>
        <v>551569</v>
      </c>
      <c r="U143" s="2">
        <f t="shared" si="30"/>
        <v>43001</v>
      </c>
      <c r="V143" s="2">
        <f t="shared" si="31"/>
        <v>505384.5</v>
      </c>
      <c r="W143" s="2">
        <f t="shared" si="32"/>
        <v>46184.5</v>
      </c>
      <c r="X143" s="2">
        <v>571852</v>
      </c>
      <c r="Y143" s="2">
        <f t="shared" si="33"/>
        <v>568627.835051546</v>
      </c>
      <c r="Z143" s="2">
        <f t="shared" si="34"/>
        <v>25942.1649484535</v>
      </c>
    </row>
    <row r="144" s="2" customFormat="1" ht="45" customHeight="1" spans="1:26">
      <c r="A144" s="13">
        <v>139</v>
      </c>
      <c r="B144" s="13" t="s">
        <v>21</v>
      </c>
      <c r="C144" s="13" t="s">
        <v>49</v>
      </c>
      <c r="D144" s="13">
        <v>1605</v>
      </c>
      <c r="E144" s="13" t="str">
        <f>B144&amp;C144&amp;D144</f>
        <v>一期9栋2梯1605</v>
      </c>
      <c r="F144" s="14" t="s">
        <v>32</v>
      </c>
      <c r="G144" s="13" t="s">
        <v>48</v>
      </c>
      <c r="H144" s="15">
        <v>2.9</v>
      </c>
      <c r="I144" s="24">
        <v>86.78</v>
      </c>
      <c r="J144" s="21">
        <f>I144-K144</f>
        <v>17.17</v>
      </c>
      <c r="K144" s="24">
        <v>69.61</v>
      </c>
      <c r="L144" s="15">
        <f t="shared" si="35"/>
        <v>6792.98</v>
      </c>
      <c r="M144" s="15">
        <f t="shared" si="36"/>
        <v>8468.54</v>
      </c>
      <c r="N144" s="13">
        <v>589495</v>
      </c>
      <c r="O144" s="22"/>
      <c r="P144" s="23" t="s">
        <v>25</v>
      </c>
      <c r="Q144" s="14" t="s">
        <v>26</v>
      </c>
      <c r="R144" s="2">
        <f>VLOOKUP(E144,[1]一期!$D:$N,11,0)</f>
        <v>617272</v>
      </c>
      <c r="T144" s="2">
        <f>VLOOKUP(E144,[1]一期!$D:$L,9,0)</f>
        <v>546861</v>
      </c>
      <c r="U144" s="2">
        <f t="shared" si="30"/>
        <v>42634</v>
      </c>
      <c r="V144" s="2">
        <f t="shared" si="31"/>
        <v>501070.75</v>
      </c>
      <c r="W144" s="2">
        <f t="shared" si="32"/>
        <v>45790.25</v>
      </c>
      <c r="X144" s="2">
        <v>566954</v>
      </c>
      <c r="Y144" s="2">
        <f t="shared" si="33"/>
        <v>563774.226804124</v>
      </c>
      <c r="Z144" s="2">
        <f t="shared" si="34"/>
        <v>25720.7731958763</v>
      </c>
    </row>
    <row r="145" s="2" customFormat="1" ht="45" customHeight="1" spans="1:26">
      <c r="A145" s="13">
        <v>140</v>
      </c>
      <c r="B145" s="13" t="s">
        <v>21</v>
      </c>
      <c r="C145" s="13" t="s">
        <v>49</v>
      </c>
      <c r="D145" s="13">
        <v>1505</v>
      </c>
      <c r="E145" s="13" t="str">
        <f>B145&amp;C145&amp;D145</f>
        <v>一期9栋2梯1505</v>
      </c>
      <c r="F145" s="14" t="s">
        <v>33</v>
      </c>
      <c r="G145" s="13" t="s">
        <v>48</v>
      </c>
      <c r="H145" s="15">
        <v>2.9</v>
      </c>
      <c r="I145" s="24">
        <v>86.78</v>
      </c>
      <c r="J145" s="21">
        <f>I145-K145</f>
        <v>17.17</v>
      </c>
      <c r="K145" s="24">
        <v>69.61</v>
      </c>
      <c r="L145" s="15">
        <f t="shared" si="35"/>
        <v>6792.98</v>
      </c>
      <c r="M145" s="15">
        <f t="shared" si="36"/>
        <v>8468.54</v>
      </c>
      <c r="N145" s="13">
        <v>589495</v>
      </c>
      <c r="O145" s="22"/>
      <c r="P145" s="23" t="s">
        <v>25</v>
      </c>
      <c r="Q145" s="14" t="s">
        <v>26</v>
      </c>
      <c r="R145" s="2">
        <f>VLOOKUP(E145,[1]一期!$D:$N,11,0)</f>
        <v>617272</v>
      </c>
      <c r="T145" s="2">
        <f>VLOOKUP(E145,[1]一期!$D:$L,9,0)</f>
        <v>546861</v>
      </c>
      <c r="U145" s="2">
        <f t="shared" si="30"/>
        <v>42634</v>
      </c>
      <c r="V145" s="2">
        <f t="shared" si="31"/>
        <v>501070.75</v>
      </c>
      <c r="W145" s="2">
        <f t="shared" si="32"/>
        <v>45790.25</v>
      </c>
      <c r="X145" s="2">
        <v>566954</v>
      </c>
      <c r="Y145" s="2">
        <f t="shared" si="33"/>
        <v>563774.226804124</v>
      </c>
      <c r="Z145" s="2">
        <f t="shared" si="34"/>
        <v>25720.7731958763</v>
      </c>
    </row>
    <row r="146" s="2" customFormat="1" ht="45" customHeight="1" spans="1:26">
      <c r="A146" s="13">
        <v>141</v>
      </c>
      <c r="B146" s="13" t="s">
        <v>21</v>
      </c>
      <c r="C146" s="13" t="s">
        <v>49</v>
      </c>
      <c r="D146" s="13">
        <v>1405</v>
      </c>
      <c r="E146" s="13" t="str">
        <f>B146&amp;C146&amp;D146</f>
        <v>一期9栋2梯1405</v>
      </c>
      <c r="F146" s="14" t="s">
        <v>38</v>
      </c>
      <c r="G146" s="13" t="s">
        <v>48</v>
      </c>
      <c r="H146" s="15">
        <v>2.9</v>
      </c>
      <c r="I146" s="24">
        <v>86.78</v>
      </c>
      <c r="J146" s="21">
        <f>I146-K146</f>
        <v>17.17</v>
      </c>
      <c r="K146" s="24">
        <v>69.61</v>
      </c>
      <c r="L146" s="15">
        <f t="shared" si="35"/>
        <v>6566.73</v>
      </c>
      <c r="M146" s="15">
        <f t="shared" si="36"/>
        <v>8186.48</v>
      </c>
      <c r="N146" s="13">
        <v>569861</v>
      </c>
      <c r="O146" s="22"/>
      <c r="P146" s="23" t="s">
        <v>25</v>
      </c>
      <c r="Q146" s="14" t="s">
        <v>26</v>
      </c>
      <c r="R146" s="2">
        <f>VLOOKUP(E146,[1]一期!$D:$N,11,0)</f>
        <v>596713</v>
      </c>
      <c r="T146" s="2">
        <f>VLOOKUP(E146,[1]一期!$D:$L,9,0)</f>
        <v>528647</v>
      </c>
      <c r="U146" s="2">
        <f t="shared" si="30"/>
        <v>41214</v>
      </c>
      <c r="V146" s="2">
        <f t="shared" si="31"/>
        <v>484381.85</v>
      </c>
      <c r="W146" s="2">
        <f t="shared" si="32"/>
        <v>44265.15</v>
      </c>
      <c r="X146" s="2">
        <v>542466</v>
      </c>
      <c r="Y146" s="2">
        <f t="shared" si="33"/>
        <v>544996.907216495</v>
      </c>
      <c r="Z146" s="2">
        <f t="shared" si="34"/>
        <v>24864.0927835051</v>
      </c>
    </row>
    <row r="147" s="2" customFormat="1" ht="45" customHeight="1" spans="1:26">
      <c r="A147" s="13">
        <v>142</v>
      </c>
      <c r="B147" s="13" t="s">
        <v>21</v>
      </c>
      <c r="C147" s="13" t="s">
        <v>49</v>
      </c>
      <c r="D147" s="13">
        <v>1305</v>
      </c>
      <c r="E147" s="13" t="str">
        <f>B147&amp;C147&amp;D147</f>
        <v>一期9栋2梯1305</v>
      </c>
      <c r="F147" s="14" t="s">
        <v>39</v>
      </c>
      <c r="G147" s="13" t="s">
        <v>48</v>
      </c>
      <c r="H147" s="15">
        <v>2.9</v>
      </c>
      <c r="I147" s="24">
        <v>86.78</v>
      </c>
      <c r="J147" s="21">
        <f>I147-K147</f>
        <v>17.17</v>
      </c>
      <c r="K147" s="24">
        <v>69.61</v>
      </c>
      <c r="L147" s="15">
        <f t="shared" si="35"/>
        <v>6734.5</v>
      </c>
      <c r="M147" s="15">
        <f t="shared" si="36"/>
        <v>8395.63</v>
      </c>
      <c r="N147" s="13">
        <v>584420</v>
      </c>
      <c r="O147" s="22"/>
      <c r="P147" s="23" t="s">
        <v>25</v>
      </c>
      <c r="Q147" s="14" t="s">
        <v>26</v>
      </c>
      <c r="R147" s="2">
        <f>VLOOKUP(E147,[1]一期!$D:$N,11,0)</f>
        <v>611958</v>
      </c>
      <c r="T147" s="2">
        <f>VLOOKUP(E147,[1]一期!$D:$L,9,0)</f>
        <v>542153</v>
      </c>
      <c r="U147" s="2">
        <f t="shared" si="30"/>
        <v>42267</v>
      </c>
      <c r="V147" s="2">
        <f t="shared" si="31"/>
        <v>496757</v>
      </c>
      <c r="W147" s="2">
        <f t="shared" si="32"/>
        <v>45396</v>
      </c>
      <c r="X147" s="2">
        <v>562056</v>
      </c>
      <c r="Y147" s="2">
        <f t="shared" si="33"/>
        <v>558920.618556701</v>
      </c>
      <c r="Z147" s="2">
        <f t="shared" si="34"/>
        <v>25499.381443299</v>
      </c>
    </row>
    <row r="148" s="2" customFormat="1" ht="45" customHeight="1" spans="1:26">
      <c r="A148" s="13">
        <v>143</v>
      </c>
      <c r="B148" s="13" t="s">
        <v>21</v>
      </c>
      <c r="C148" s="13" t="s">
        <v>49</v>
      </c>
      <c r="D148" s="13">
        <v>1205</v>
      </c>
      <c r="E148" s="13" t="str">
        <f>B148&amp;C148&amp;D148</f>
        <v>一期9栋2梯1205</v>
      </c>
      <c r="F148" s="14" t="s">
        <v>40</v>
      </c>
      <c r="G148" s="13" t="s">
        <v>48</v>
      </c>
      <c r="H148" s="15">
        <v>2.9</v>
      </c>
      <c r="I148" s="24">
        <v>86.78</v>
      </c>
      <c r="J148" s="21">
        <f>I148-K148</f>
        <v>17.17</v>
      </c>
      <c r="K148" s="24">
        <v>69.61</v>
      </c>
      <c r="L148" s="15">
        <f t="shared" si="35"/>
        <v>6734.5</v>
      </c>
      <c r="M148" s="15">
        <f t="shared" si="36"/>
        <v>8395.63</v>
      </c>
      <c r="N148" s="13">
        <v>584420</v>
      </c>
      <c r="O148" s="22"/>
      <c r="P148" s="23" t="s">
        <v>25</v>
      </c>
      <c r="Q148" s="14" t="s">
        <v>26</v>
      </c>
      <c r="R148" s="2">
        <f>VLOOKUP(E148,[1]一期!$D:$N,11,0)</f>
        <v>611958</v>
      </c>
      <c r="T148" s="2">
        <f>VLOOKUP(E148,[1]一期!$D:$L,9,0)</f>
        <v>542153</v>
      </c>
      <c r="U148" s="2">
        <f t="shared" si="30"/>
        <v>42267</v>
      </c>
      <c r="V148" s="2">
        <f t="shared" si="31"/>
        <v>496757</v>
      </c>
      <c r="W148" s="2">
        <f t="shared" si="32"/>
        <v>45396</v>
      </c>
      <c r="X148" s="2">
        <v>562056</v>
      </c>
      <c r="Y148" s="2">
        <f t="shared" si="33"/>
        <v>558920.618556701</v>
      </c>
      <c r="Z148" s="2">
        <f t="shared" si="34"/>
        <v>25499.381443299</v>
      </c>
    </row>
    <row r="149" s="2" customFormat="1" ht="45" customHeight="1" spans="1:26">
      <c r="A149" s="13">
        <v>144</v>
      </c>
      <c r="B149" s="13" t="s">
        <v>21</v>
      </c>
      <c r="C149" s="13" t="s">
        <v>49</v>
      </c>
      <c r="D149" s="13">
        <v>1105</v>
      </c>
      <c r="E149" s="13" t="str">
        <f>B149&amp;C149&amp;D149</f>
        <v>一期9栋2梯1105</v>
      </c>
      <c r="F149" s="14" t="s">
        <v>34</v>
      </c>
      <c r="G149" s="13" t="s">
        <v>48</v>
      </c>
      <c r="H149" s="15">
        <v>2.9</v>
      </c>
      <c r="I149" s="24">
        <v>86.78</v>
      </c>
      <c r="J149" s="21">
        <f>I149-K149</f>
        <v>17.17</v>
      </c>
      <c r="K149" s="24">
        <v>69.61</v>
      </c>
      <c r="L149" s="15">
        <f>ROUND(N149/I149,2)</f>
        <v>6734.5</v>
      </c>
      <c r="M149" s="15">
        <f>ROUND(N149/K149,2)</f>
        <v>8395.63</v>
      </c>
      <c r="N149" s="13">
        <v>584420</v>
      </c>
      <c r="O149" s="22"/>
      <c r="P149" s="23" t="s">
        <v>25</v>
      </c>
      <c r="Q149" s="14" t="s">
        <v>26</v>
      </c>
      <c r="R149" s="2">
        <f>VLOOKUP(E149,[1]一期!$D:$N,11,0)</f>
        <v>611958</v>
      </c>
      <c r="T149" s="2">
        <f>VLOOKUP(E149,[1]一期!$D:$L,9,0)</f>
        <v>542153</v>
      </c>
      <c r="U149" s="2">
        <f t="shared" si="30"/>
        <v>42267</v>
      </c>
      <c r="V149" s="2">
        <f t="shared" si="31"/>
        <v>496757</v>
      </c>
      <c r="W149" s="2">
        <f t="shared" si="32"/>
        <v>45396</v>
      </c>
      <c r="X149" s="2">
        <v>562056</v>
      </c>
      <c r="Y149" s="2">
        <f t="shared" si="33"/>
        <v>558920.618556701</v>
      </c>
      <c r="Z149" s="2">
        <f t="shared" si="34"/>
        <v>25499.381443299</v>
      </c>
    </row>
    <row r="150" s="2" customFormat="1" ht="45" customHeight="1" spans="1:26">
      <c r="A150" s="13">
        <v>145</v>
      </c>
      <c r="B150" s="13" t="s">
        <v>21</v>
      </c>
      <c r="C150" s="13" t="s">
        <v>49</v>
      </c>
      <c r="D150" s="13">
        <v>905</v>
      </c>
      <c r="E150" s="13" t="str">
        <f>B150&amp;C150&amp;D150</f>
        <v>一期9栋2梯905</v>
      </c>
      <c r="F150" s="14" t="s">
        <v>42</v>
      </c>
      <c r="G150" s="13" t="s">
        <v>48</v>
      </c>
      <c r="H150" s="15">
        <v>2.9</v>
      </c>
      <c r="I150" s="24">
        <v>86.78</v>
      </c>
      <c r="J150" s="21">
        <f>I150-K150</f>
        <v>17.17</v>
      </c>
      <c r="K150" s="24">
        <v>69.61</v>
      </c>
      <c r="L150" s="15">
        <f>ROUND(N150/I150,2)</f>
        <v>6676.02</v>
      </c>
      <c r="M150" s="15">
        <f>ROUND(N150/K150,2)</f>
        <v>8322.73</v>
      </c>
      <c r="N150" s="13">
        <v>579345</v>
      </c>
      <c r="O150" s="22"/>
      <c r="P150" s="23" t="s">
        <v>25</v>
      </c>
      <c r="Q150" s="14" t="s">
        <v>26</v>
      </c>
      <c r="R150" s="2">
        <f>VLOOKUP(E150,[1]一期!$D:$N,11,0)</f>
        <v>606644</v>
      </c>
      <c r="T150" s="2">
        <f>VLOOKUP(E150,[1]一期!$D:$L,9,0)</f>
        <v>537445</v>
      </c>
      <c r="U150" s="2">
        <f t="shared" si="30"/>
        <v>41900</v>
      </c>
      <c r="V150" s="2">
        <f t="shared" si="31"/>
        <v>492443.25</v>
      </c>
      <c r="W150" s="2">
        <f t="shared" si="32"/>
        <v>45001.75</v>
      </c>
      <c r="X150" s="2">
        <v>557159</v>
      </c>
      <c r="Y150" s="2">
        <f t="shared" si="33"/>
        <v>554067.010309278</v>
      </c>
      <c r="Z150" s="2">
        <f t="shared" si="34"/>
        <v>25277.9896907216</v>
      </c>
    </row>
    <row r="151" s="2" customFormat="1" ht="45" customHeight="1" spans="1:26">
      <c r="A151" s="13">
        <v>146</v>
      </c>
      <c r="B151" s="13" t="s">
        <v>21</v>
      </c>
      <c r="C151" s="13" t="s">
        <v>49</v>
      </c>
      <c r="D151" s="13">
        <v>705</v>
      </c>
      <c r="E151" s="13" t="str">
        <f>B151&amp;C151&amp;D151</f>
        <v>一期9栋2梯705</v>
      </c>
      <c r="F151" s="14" t="s">
        <v>50</v>
      </c>
      <c r="G151" s="13" t="s">
        <v>48</v>
      </c>
      <c r="H151" s="15">
        <v>2.9</v>
      </c>
      <c r="I151" s="24">
        <v>86.78</v>
      </c>
      <c r="J151" s="21">
        <f>I151-K151</f>
        <v>17.17</v>
      </c>
      <c r="K151" s="24">
        <v>69.61</v>
      </c>
      <c r="L151" s="15">
        <f>ROUND(N151/I151,2)</f>
        <v>6617.55</v>
      </c>
      <c r="M151" s="15">
        <f>ROUND(N151/K151,2)</f>
        <v>8249.83</v>
      </c>
      <c r="N151" s="13">
        <v>574271</v>
      </c>
      <c r="O151" s="22"/>
      <c r="P151" s="23" t="s">
        <v>25</v>
      </c>
      <c r="Q151" s="14" t="s">
        <v>26</v>
      </c>
      <c r="R151" s="2">
        <f>VLOOKUP(E151,[1]一期!$D:$N,11,0)</f>
        <v>601331</v>
      </c>
      <c r="T151" s="2">
        <f>VLOOKUP(E151,[1]一期!$D:$L,9,0)</f>
        <v>532738</v>
      </c>
      <c r="U151" s="2">
        <f t="shared" si="30"/>
        <v>41533</v>
      </c>
      <c r="V151" s="2">
        <f t="shared" si="31"/>
        <v>488130.35</v>
      </c>
      <c r="W151" s="2">
        <f t="shared" si="32"/>
        <v>44607.65</v>
      </c>
      <c r="X151" s="2">
        <v>552261</v>
      </c>
      <c r="Y151" s="2">
        <f t="shared" si="33"/>
        <v>549214.432989691</v>
      </c>
      <c r="Z151" s="2">
        <f t="shared" si="34"/>
        <v>25056.5670103093</v>
      </c>
    </row>
    <row r="152" s="2" customFormat="1" ht="45" customHeight="1" spans="1:24">
      <c r="A152" s="13">
        <v>147</v>
      </c>
      <c r="B152" s="13" t="s">
        <v>21</v>
      </c>
      <c r="C152" s="13" t="s">
        <v>49</v>
      </c>
      <c r="D152" s="13">
        <v>605</v>
      </c>
      <c r="E152" s="13" t="str">
        <f>B152&amp;C152&amp;D152</f>
        <v>一期9栋2梯605</v>
      </c>
      <c r="F152" s="14" t="s">
        <v>43</v>
      </c>
      <c r="G152" s="13" t="s">
        <v>48</v>
      </c>
      <c r="H152" s="15">
        <v>2.9</v>
      </c>
      <c r="I152" s="24">
        <v>86.78</v>
      </c>
      <c r="J152" s="21">
        <f>I152-K152</f>
        <v>17.17</v>
      </c>
      <c r="K152" s="24">
        <v>69.61</v>
      </c>
      <c r="L152" s="15">
        <f>ROUND(N152/I152,2)</f>
        <v>6363.92</v>
      </c>
      <c r="M152" s="15">
        <f>ROUND(N152/K152,2)</f>
        <v>7933.64</v>
      </c>
      <c r="N152" s="13">
        <v>552261</v>
      </c>
      <c r="O152" s="22"/>
      <c r="P152" s="23" t="s">
        <v>25</v>
      </c>
      <c r="Q152" s="14" t="s">
        <v>26</v>
      </c>
      <c r="R152" s="2" t="e">
        <f>VLOOKUP(E152,[1]一期!$D:$N,11,0)</f>
        <v>#N/A</v>
      </c>
      <c r="T152" s="2" t="e">
        <f>VLOOKUP(E152,[1]一期!$D:$L,9,0)</f>
        <v>#N/A</v>
      </c>
      <c r="U152" s="2" t="e">
        <f t="shared" si="30"/>
        <v>#N/A</v>
      </c>
      <c r="V152" s="2">
        <f t="shared" si="31"/>
        <v>469421.85</v>
      </c>
      <c r="W152" s="2">
        <f>N152-V152</f>
        <v>82839.15</v>
      </c>
      <c r="X152" s="2">
        <v>552261</v>
      </c>
    </row>
    <row r="153" s="2" customFormat="1" ht="45" customHeight="1" spans="1:26">
      <c r="A153" s="13">
        <v>148</v>
      </c>
      <c r="B153" s="13" t="s">
        <v>21</v>
      </c>
      <c r="C153" s="13" t="s">
        <v>49</v>
      </c>
      <c r="D153" s="13">
        <v>505</v>
      </c>
      <c r="E153" s="13" t="str">
        <f>B153&amp;C153&amp;D153</f>
        <v>一期9栋2梯505</v>
      </c>
      <c r="F153" s="14" t="s">
        <v>44</v>
      </c>
      <c r="G153" s="13" t="s">
        <v>48</v>
      </c>
      <c r="H153" s="15">
        <v>2.9</v>
      </c>
      <c r="I153" s="24">
        <v>86.78</v>
      </c>
      <c r="J153" s="21">
        <f>I153-K153</f>
        <v>17.17</v>
      </c>
      <c r="K153" s="24">
        <v>69.61</v>
      </c>
      <c r="L153" s="15">
        <f>ROUND(N153/I153,2)</f>
        <v>6617.55</v>
      </c>
      <c r="M153" s="15">
        <f>ROUND(N153/K153,2)</f>
        <v>8249.83</v>
      </c>
      <c r="N153" s="13">
        <v>574271</v>
      </c>
      <c r="O153" s="22"/>
      <c r="P153" s="23" t="s">
        <v>25</v>
      </c>
      <c r="Q153" s="14" t="s">
        <v>26</v>
      </c>
      <c r="R153" s="2">
        <f>VLOOKUP(E153,[1]一期!$D:$N,11,0)</f>
        <v>601331</v>
      </c>
      <c r="T153" s="2">
        <f>VLOOKUP(E153,[1]一期!$D:$L,9,0)</f>
        <v>532738</v>
      </c>
      <c r="U153" s="2">
        <f t="shared" si="30"/>
        <v>41533</v>
      </c>
      <c r="V153" s="2">
        <f t="shared" si="31"/>
        <v>488130.35</v>
      </c>
      <c r="W153" s="2">
        <f t="shared" ref="W153:W181" si="37">T153-V153</f>
        <v>44607.65</v>
      </c>
      <c r="X153" s="2">
        <v>552261</v>
      </c>
      <c r="Y153" s="2">
        <f>T153/0.97</f>
        <v>549214.432989691</v>
      </c>
      <c r="Z153" s="2">
        <f t="shared" ref="Z153:Z184" si="38">N153-Y153</f>
        <v>25056.5670103093</v>
      </c>
    </row>
    <row r="154" s="2" customFormat="1" ht="45" customHeight="1" spans="1:26">
      <c r="A154" s="13">
        <v>149</v>
      </c>
      <c r="B154" s="13" t="s">
        <v>21</v>
      </c>
      <c r="C154" s="13" t="s">
        <v>49</v>
      </c>
      <c r="D154" s="13">
        <v>2406</v>
      </c>
      <c r="E154" s="13" t="str">
        <f>B154&amp;C154&amp;D154</f>
        <v>一期9栋2梯2406</v>
      </c>
      <c r="F154" s="14" t="s">
        <v>36</v>
      </c>
      <c r="G154" s="13" t="s">
        <v>24</v>
      </c>
      <c r="H154" s="15">
        <v>2.9</v>
      </c>
      <c r="I154" s="24">
        <v>114.65</v>
      </c>
      <c r="J154" s="21">
        <f t="shared" ref="J154:J161" si="39">I154-K154</f>
        <v>22.69</v>
      </c>
      <c r="K154" s="24">
        <v>91.96</v>
      </c>
      <c r="L154" s="15">
        <f>ROUND(N154/I154,2)</f>
        <v>7172.15</v>
      </c>
      <c r="M154" s="15">
        <f>ROUND(N154/K154,2)</f>
        <v>8941.79</v>
      </c>
      <c r="N154" s="13">
        <v>822287</v>
      </c>
      <c r="O154" s="22"/>
      <c r="P154" s="23" t="s">
        <v>25</v>
      </c>
      <c r="Q154" s="14" t="s">
        <v>26</v>
      </c>
      <c r="R154" s="2">
        <f>VLOOKUP(E154,[1]一期!$D:$N,11,0)</f>
        <v>861033</v>
      </c>
      <c r="T154" s="2">
        <f>VLOOKUP(E154,[1]一期!$D:$L,9,0)</f>
        <v>762817</v>
      </c>
      <c r="U154" s="2">
        <f t="shared" si="30"/>
        <v>59470</v>
      </c>
      <c r="V154" s="2">
        <f t="shared" si="31"/>
        <v>698943.95</v>
      </c>
      <c r="W154" s="2">
        <f t="shared" si="37"/>
        <v>63873.05</v>
      </c>
      <c r="X154" s="2">
        <v>861033</v>
      </c>
      <c r="Y154" s="2">
        <f t="shared" ref="Y153:Y181" si="40">T154/0.96</f>
        <v>794601.041666667</v>
      </c>
      <c r="Z154" s="2">
        <f t="shared" si="38"/>
        <v>27685.9583333333</v>
      </c>
    </row>
    <row r="155" s="2" customFormat="1" ht="45" customHeight="1" spans="1:26">
      <c r="A155" s="13">
        <v>150</v>
      </c>
      <c r="B155" s="13" t="s">
        <v>21</v>
      </c>
      <c r="C155" s="13" t="s">
        <v>49</v>
      </c>
      <c r="D155" s="13">
        <v>2306</v>
      </c>
      <c r="E155" s="13" t="str">
        <f>B155&amp;C155&amp;D155</f>
        <v>一期9栋2梯2306</v>
      </c>
      <c r="F155" s="14" t="s">
        <v>23</v>
      </c>
      <c r="G155" s="13" t="s">
        <v>24</v>
      </c>
      <c r="H155" s="15">
        <v>2.9</v>
      </c>
      <c r="I155" s="24">
        <v>114.65</v>
      </c>
      <c r="J155" s="21">
        <f t="shared" si="39"/>
        <v>22.69</v>
      </c>
      <c r="K155" s="24">
        <v>91.96</v>
      </c>
      <c r="L155" s="15">
        <f>ROUND(N155/I155,2)</f>
        <v>7425.65</v>
      </c>
      <c r="M155" s="15">
        <f>ROUND(N155/K155,2)</f>
        <v>9257.84</v>
      </c>
      <c r="N155" s="13">
        <v>851351</v>
      </c>
      <c r="O155" s="22"/>
      <c r="P155" s="23" t="s">
        <v>25</v>
      </c>
      <c r="Q155" s="14" t="s">
        <v>26</v>
      </c>
      <c r="R155" s="2">
        <f>VLOOKUP(E155,[1]一期!$D:$N,11,0)</f>
        <v>891467</v>
      </c>
      <c r="T155" s="2">
        <f>VLOOKUP(E155,[1]一期!$D:$L,9,0)</f>
        <v>789779</v>
      </c>
      <c r="U155" s="2">
        <f t="shared" si="30"/>
        <v>61572</v>
      </c>
      <c r="V155" s="2">
        <f t="shared" si="31"/>
        <v>723648.35</v>
      </c>
      <c r="W155" s="2">
        <f t="shared" si="37"/>
        <v>66130.65</v>
      </c>
      <c r="X155" s="2">
        <v>826681</v>
      </c>
      <c r="Y155" s="2">
        <f t="shared" si="40"/>
        <v>822686.458333333</v>
      </c>
      <c r="Z155" s="2">
        <f t="shared" si="38"/>
        <v>28664.5416666666</v>
      </c>
    </row>
    <row r="156" s="2" customFormat="1" ht="45" customHeight="1" spans="1:26">
      <c r="A156" s="13">
        <v>151</v>
      </c>
      <c r="B156" s="13" t="s">
        <v>21</v>
      </c>
      <c r="C156" s="13" t="s">
        <v>49</v>
      </c>
      <c r="D156" s="13">
        <v>2206</v>
      </c>
      <c r="E156" s="13" t="str">
        <f>B156&amp;C156&amp;D156</f>
        <v>一期9栋2梯2206</v>
      </c>
      <c r="F156" s="14" t="s">
        <v>27</v>
      </c>
      <c r="G156" s="13" t="s">
        <v>24</v>
      </c>
      <c r="H156" s="15">
        <v>2.9</v>
      </c>
      <c r="I156" s="24">
        <v>114.65</v>
      </c>
      <c r="J156" s="21">
        <f t="shared" si="39"/>
        <v>22.69</v>
      </c>
      <c r="K156" s="24">
        <v>91.96</v>
      </c>
      <c r="L156" s="15">
        <f>ROUND(N156/I156,2)</f>
        <v>7425.65</v>
      </c>
      <c r="M156" s="15">
        <f>ROUND(N156/K156,2)</f>
        <v>9257.84</v>
      </c>
      <c r="N156" s="13">
        <v>851351</v>
      </c>
      <c r="O156" s="22"/>
      <c r="P156" s="23" t="s">
        <v>25</v>
      </c>
      <c r="Q156" s="14" t="s">
        <v>26</v>
      </c>
      <c r="R156" s="2">
        <f>VLOOKUP(E156,[1]一期!$D:$N,11,0)</f>
        <v>891467</v>
      </c>
      <c r="T156" s="2">
        <f>VLOOKUP(E156,[1]一期!$D:$L,9,0)</f>
        <v>789779</v>
      </c>
      <c r="U156" s="2">
        <f t="shared" si="30"/>
        <v>61572</v>
      </c>
      <c r="V156" s="2">
        <f t="shared" si="31"/>
        <v>723648.35</v>
      </c>
      <c r="W156" s="2">
        <f t="shared" si="37"/>
        <v>66130.65</v>
      </c>
      <c r="X156" s="2">
        <v>826681</v>
      </c>
      <c r="Y156" s="2">
        <f t="shared" si="40"/>
        <v>822686.458333333</v>
      </c>
      <c r="Z156" s="2">
        <f t="shared" si="38"/>
        <v>28664.5416666666</v>
      </c>
    </row>
    <row r="157" s="2" customFormat="1" ht="45" customHeight="1" spans="1:26">
      <c r="A157" s="13">
        <v>152</v>
      </c>
      <c r="B157" s="13" t="s">
        <v>21</v>
      </c>
      <c r="C157" s="13" t="s">
        <v>49</v>
      </c>
      <c r="D157" s="13">
        <v>2106</v>
      </c>
      <c r="E157" s="13" t="str">
        <f>B157&amp;C157&amp;D157</f>
        <v>一期9栋2梯2106</v>
      </c>
      <c r="F157" s="14" t="s">
        <v>28</v>
      </c>
      <c r="G157" s="13" t="s">
        <v>24</v>
      </c>
      <c r="H157" s="15">
        <v>2.9</v>
      </c>
      <c r="I157" s="24">
        <v>114.65</v>
      </c>
      <c r="J157" s="21">
        <f t="shared" si="39"/>
        <v>22.69</v>
      </c>
      <c r="K157" s="24">
        <v>91.96</v>
      </c>
      <c r="L157" s="15">
        <f>ROUND(N157/I157,2)</f>
        <v>7425.65</v>
      </c>
      <c r="M157" s="15">
        <f>ROUND(N157/K157,2)</f>
        <v>9257.84</v>
      </c>
      <c r="N157" s="13">
        <v>851351</v>
      </c>
      <c r="O157" s="22"/>
      <c r="P157" s="23" t="s">
        <v>25</v>
      </c>
      <c r="Q157" s="14" t="s">
        <v>26</v>
      </c>
      <c r="R157" s="2">
        <f>VLOOKUP(E157,[1]一期!$D:$N,11,0)</f>
        <v>891467</v>
      </c>
      <c r="T157" s="2">
        <f>VLOOKUP(E157,[1]一期!$D:$L,9,0)</f>
        <v>789779</v>
      </c>
      <c r="U157" s="2">
        <f t="shared" si="30"/>
        <v>61572</v>
      </c>
      <c r="V157" s="2">
        <f t="shared" si="31"/>
        <v>723648.35</v>
      </c>
      <c r="W157" s="2">
        <f t="shared" si="37"/>
        <v>66130.65</v>
      </c>
      <c r="X157" s="2">
        <v>826681</v>
      </c>
      <c r="Y157" s="2">
        <f t="shared" si="40"/>
        <v>822686.458333333</v>
      </c>
      <c r="Z157" s="2">
        <f t="shared" si="38"/>
        <v>28664.5416666666</v>
      </c>
    </row>
    <row r="158" s="2" customFormat="1" ht="45" customHeight="1" spans="1:26">
      <c r="A158" s="13">
        <v>153</v>
      </c>
      <c r="B158" s="13" t="s">
        <v>21</v>
      </c>
      <c r="C158" s="13" t="s">
        <v>49</v>
      </c>
      <c r="D158" s="13">
        <v>2006</v>
      </c>
      <c r="E158" s="13" t="str">
        <f>B158&amp;C158&amp;D158</f>
        <v>一期9栋2梯2006</v>
      </c>
      <c r="F158" s="14" t="s">
        <v>29</v>
      </c>
      <c r="G158" s="13" t="s">
        <v>24</v>
      </c>
      <c r="H158" s="15">
        <v>2.9</v>
      </c>
      <c r="I158" s="24">
        <v>114.65</v>
      </c>
      <c r="J158" s="21">
        <f t="shared" si="39"/>
        <v>22.69</v>
      </c>
      <c r="K158" s="24">
        <v>91.96</v>
      </c>
      <c r="L158" s="15">
        <f>ROUND(N158/I158,2)</f>
        <v>7425.65</v>
      </c>
      <c r="M158" s="15">
        <f>ROUND(N158/K158,2)</f>
        <v>9257.84</v>
      </c>
      <c r="N158" s="13">
        <v>851351</v>
      </c>
      <c r="O158" s="22"/>
      <c r="P158" s="23" t="s">
        <v>25</v>
      </c>
      <c r="Q158" s="14" t="s">
        <v>26</v>
      </c>
      <c r="R158" s="2">
        <f>VLOOKUP(E158,[1]一期!$D:$N,11,0)</f>
        <v>891467</v>
      </c>
      <c r="T158" s="2">
        <f>VLOOKUP(E158,[1]一期!$D:$L,9,0)</f>
        <v>789779</v>
      </c>
      <c r="U158" s="2">
        <f t="shared" si="30"/>
        <v>61572</v>
      </c>
      <c r="V158" s="2">
        <f t="shared" si="31"/>
        <v>723648.35</v>
      </c>
      <c r="W158" s="2">
        <f t="shared" si="37"/>
        <v>66130.65</v>
      </c>
      <c r="X158" s="2">
        <v>826681</v>
      </c>
      <c r="Y158" s="2">
        <f t="shared" si="40"/>
        <v>822686.458333333</v>
      </c>
      <c r="Z158" s="2">
        <f t="shared" si="38"/>
        <v>28664.5416666666</v>
      </c>
    </row>
    <row r="159" s="2" customFormat="1" ht="45" customHeight="1" spans="1:26">
      <c r="A159" s="13">
        <v>154</v>
      </c>
      <c r="B159" s="13" t="s">
        <v>21</v>
      </c>
      <c r="C159" s="13" t="s">
        <v>49</v>
      </c>
      <c r="D159" s="13">
        <v>1906</v>
      </c>
      <c r="E159" s="13" t="str">
        <f>B159&amp;C159&amp;D159</f>
        <v>一期9栋2梯1906</v>
      </c>
      <c r="F159" s="14" t="s">
        <v>30</v>
      </c>
      <c r="G159" s="13" t="s">
        <v>24</v>
      </c>
      <c r="H159" s="15">
        <v>2.9</v>
      </c>
      <c r="I159" s="24">
        <v>114.65</v>
      </c>
      <c r="J159" s="21">
        <f t="shared" si="39"/>
        <v>22.69</v>
      </c>
      <c r="K159" s="24">
        <v>91.96</v>
      </c>
      <c r="L159" s="15">
        <f>ROUND(N159/I159,2)</f>
        <v>7483.58</v>
      </c>
      <c r="M159" s="15">
        <f>ROUND(N159/K159,2)</f>
        <v>9330.07</v>
      </c>
      <c r="N159" s="13">
        <v>857993</v>
      </c>
      <c r="O159" s="22"/>
      <c r="P159" s="23" t="s">
        <v>25</v>
      </c>
      <c r="Q159" s="14" t="s">
        <v>26</v>
      </c>
      <c r="R159" s="2">
        <f>VLOOKUP(E159,[1]一期!$D:$N,11,0)</f>
        <v>898422</v>
      </c>
      <c r="T159" s="2">
        <f>VLOOKUP(E159,[1]一期!$D:$L,9,0)</f>
        <v>795941</v>
      </c>
      <c r="U159" s="2">
        <f t="shared" si="30"/>
        <v>62052</v>
      </c>
      <c r="V159" s="2">
        <f t="shared" si="31"/>
        <v>729294.05</v>
      </c>
      <c r="W159" s="2">
        <f t="shared" si="37"/>
        <v>66646.9500000001</v>
      </c>
      <c r="X159" s="2">
        <v>833152</v>
      </c>
      <c r="Y159" s="2">
        <f t="shared" si="40"/>
        <v>829105.208333333</v>
      </c>
      <c r="Z159" s="2">
        <f t="shared" si="38"/>
        <v>28887.7916666666</v>
      </c>
    </row>
    <row r="160" s="2" customFormat="1" ht="45" customHeight="1" spans="1:26">
      <c r="A160" s="13">
        <v>155</v>
      </c>
      <c r="B160" s="13" t="s">
        <v>21</v>
      </c>
      <c r="C160" s="13" t="s">
        <v>49</v>
      </c>
      <c r="D160" s="13">
        <v>1806</v>
      </c>
      <c r="E160" s="13" t="str">
        <f>B160&amp;C160&amp;D160</f>
        <v>一期9栋2梯1806</v>
      </c>
      <c r="F160" s="14" t="s">
        <v>37</v>
      </c>
      <c r="G160" s="13" t="s">
        <v>24</v>
      </c>
      <c r="H160" s="15">
        <v>2.9</v>
      </c>
      <c r="I160" s="24">
        <v>114.65</v>
      </c>
      <c r="J160" s="21">
        <f t="shared" si="39"/>
        <v>22.69</v>
      </c>
      <c r="K160" s="24">
        <v>91.96</v>
      </c>
      <c r="L160" s="15">
        <f>ROUND(N160/I160,2)</f>
        <v>7212.01</v>
      </c>
      <c r="M160" s="15">
        <f>ROUND(N160/K160,2)</f>
        <v>8991.49</v>
      </c>
      <c r="N160" s="13">
        <v>826857</v>
      </c>
      <c r="O160" s="22"/>
      <c r="P160" s="23" t="s">
        <v>25</v>
      </c>
      <c r="Q160" s="14" t="s">
        <v>26</v>
      </c>
      <c r="R160" s="2">
        <f>VLOOKUP(E160,[1]一期!$D:$N,11,0)</f>
        <v>865819</v>
      </c>
      <c r="T160" s="2">
        <f>VLOOKUP(E160,[1]一期!$D:$L,9,0)</f>
        <v>767057</v>
      </c>
      <c r="U160" s="2">
        <f t="shared" si="30"/>
        <v>59800</v>
      </c>
      <c r="V160" s="2">
        <f t="shared" si="31"/>
        <v>702828.45</v>
      </c>
      <c r="W160" s="2">
        <f t="shared" si="37"/>
        <v>64228.55</v>
      </c>
      <c r="X160" s="2">
        <v>794329</v>
      </c>
      <c r="Y160" s="2">
        <f>T160/0.97</f>
        <v>790780.412371134</v>
      </c>
      <c r="Z160" s="2">
        <f t="shared" si="38"/>
        <v>36076.587628866</v>
      </c>
    </row>
    <row r="161" s="2" customFormat="1" ht="45" customHeight="1" spans="1:26">
      <c r="A161" s="13">
        <v>156</v>
      </c>
      <c r="B161" s="13" t="s">
        <v>21</v>
      </c>
      <c r="C161" s="13" t="s">
        <v>49</v>
      </c>
      <c r="D161" s="13">
        <v>1706</v>
      </c>
      <c r="E161" s="13" t="str">
        <f>B161&amp;C161&amp;D161</f>
        <v>一期9栋2梯1706</v>
      </c>
      <c r="F161" s="14" t="s">
        <v>31</v>
      </c>
      <c r="G161" s="13" t="s">
        <v>24</v>
      </c>
      <c r="H161" s="15">
        <v>2.9</v>
      </c>
      <c r="I161" s="24">
        <v>114.65</v>
      </c>
      <c r="J161" s="21">
        <f t="shared" si="39"/>
        <v>22.69</v>
      </c>
      <c r="K161" s="24">
        <v>91.96</v>
      </c>
      <c r="L161" s="15">
        <f>ROUND(N161/I161,2)</f>
        <v>7483.58</v>
      </c>
      <c r="M161" s="15">
        <f>ROUND(N161/K161,2)</f>
        <v>9330.07</v>
      </c>
      <c r="N161" s="13">
        <v>857993</v>
      </c>
      <c r="O161" s="22"/>
      <c r="P161" s="23" t="s">
        <v>25</v>
      </c>
      <c r="Q161" s="14" t="s">
        <v>26</v>
      </c>
      <c r="R161" s="2">
        <f>VLOOKUP(E161,[1]一期!$D:$N,11,0)</f>
        <v>898422</v>
      </c>
      <c r="T161" s="2">
        <f>VLOOKUP(E161,[1]一期!$D:$L,9,0)</f>
        <v>795941</v>
      </c>
      <c r="U161" s="2">
        <f t="shared" si="30"/>
        <v>62052</v>
      </c>
      <c r="V161" s="2">
        <f t="shared" si="31"/>
        <v>729294.05</v>
      </c>
      <c r="W161" s="2">
        <f t="shared" si="37"/>
        <v>66646.9500000001</v>
      </c>
      <c r="X161" s="2">
        <v>833152</v>
      </c>
      <c r="Y161" s="2">
        <f t="shared" si="40"/>
        <v>829105.208333333</v>
      </c>
      <c r="Z161" s="2">
        <f t="shared" si="38"/>
        <v>28887.7916666666</v>
      </c>
    </row>
    <row r="162" s="2" customFormat="1" ht="45" customHeight="1" spans="1:26">
      <c r="A162" s="13">
        <v>157</v>
      </c>
      <c r="B162" s="13" t="s">
        <v>21</v>
      </c>
      <c r="C162" s="13" t="s">
        <v>49</v>
      </c>
      <c r="D162" s="13">
        <v>1506</v>
      </c>
      <c r="E162" s="13" t="str">
        <f t="shared" ref="E162:E175" si="41">B162&amp;C162&amp;D162</f>
        <v>一期9栋2梯1506</v>
      </c>
      <c r="F162" s="14" t="s">
        <v>33</v>
      </c>
      <c r="G162" s="13" t="s">
        <v>24</v>
      </c>
      <c r="H162" s="15">
        <v>2.9</v>
      </c>
      <c r="I162" s="24">
        <v>114.65</v>
      </c>
      <c r="J162" s="21">
        <f>I162-K162</f>
        <v>22.69</v>
      </c>
      <c r="K162" s="24">
        <v>91.96</v>
      </c>
      <c r="L162" s="15">
        <f t="shared" ref="L162:L175" si="42">ROUND(N162/I162,2)</f>
        <v>7425.65</v>
      </c>
      <c r="M162" s="15">
        <f t="shared" ref="M162:M175" si="43">ROUND(N162/K162,2)</f>
        <v>9257.84</v>
      </c>
      <c r="N162" s="13">
        <v>851351</v>
      </c>
      <c r="O162" s="22"/>
      <c r="P162" s="23" t="s">
        <v>25</v>
      </c>
      <c r="Q162" s="14" t="s">
        <v>26</v>
      </c>
      <c r="R162" s="2">
        <f>VLOOKUP(E162,[1]一期!$D:$N,11,0)</f>
        <v>891467</v>
      </c>
      <c r="T162" s="2">
        <f>VLOOKUP(E162,[1]一期!$D:$L,9,0)</f>
        <v>789779</v>
      </c>
      <c r="U162" s="2">
        <f t="shared" si="30"/>
        <v>61572</v>
      </c>
      <c r="V162" s="2">
        <f t="shared" si="31"/>
        <v>723648.35</v>
      </c>
      <c r="W162" s="2">
        <f t="shared" si="37"/>
        <v>66130.65</v>
      </c>
      <c r="X162" s="2">
        <v>826681</v>
      </c>
      <c r="Y162" s="2">
        <f t="shared" si="40"/>
        <v>822686.458333333</v>
      </c>
      <c r="Z162" s="2">
        <f t="shared" si="38"/>
        <v>28664.5416666666</v>
      </c>
    </row>
    <row r="163" s="2" customFormat="1" ht="45" customHeight="1" spans="1:26">
      <c r="A163" s="13">
        <v>158</v>
      </c>
      <c r="B163" s="13" t="s">
        <v>21</v>
      </c>
      <c r="C163" s="13" t="s">
        <v>49</v>
      </c>
      <c r="D163" s="13">
        <v>1406</v>
      </c>
      <c r="E163" s="13" t="str">
        <f t="shared" si="41"/>
        <v>一期9栋2梯1406</v>
      </c>
      <c r="F163" s="14" t="s">
        <v>38</v>
      </c>
      <c r="G163" s="13" t="s">
        <v>24</v>
      </c>
      <c r="H163" s="15">
        <v>2.9</v>
      </c>
      <c r="I163" s="24">
        <v>114.65</v>
      </c>
      <c r="J163" s="21">
        <f>I163-K163</f>
        <v>22.69</v>
      </c>
      <c r="K163" s="24">
        <v>91.96</v>
      </c>
      <c r="L163" s="15">
        <f t="shared" si="42"/>
        <v>7212.01</v>
      </c>
      <c r="M163" s="15">
        <f t="shared" si="43"/>
        <v>8991.49</v>
      </c>
      <c r="N163" s="13">
        <v>826857</v>
      </c>
      <c r="O163" s="22"/>
      <c r="P163" s="23" t="s">
        <v>25</v>
      </c>
      <c r="Q163" s="14" t="s">
        <v>26</v>
      </c>
      <c r="R163" s="2">
        <f>VLOOKUP(E163,[1]一期!$D:$N,11,0)</f>
        <v>865819</v>
      </c>
      <c r="T163" s="2">
        <f>VLOOKUP(E163,[1]一期!$D:$L,9,0)</f>
        <v>767057</v>
      </c>
      <c r="U163" s="2">
        <f t="shared" si="30"/>
        <v>59800</v>
      </c>
      <c r="V163" s="2">
        <f t="shared" si="31"/>
        <v>702828.45</v>
      </c>
      <c r="W163" s="2">
        <f t="shared" si="37"/>
        <v>64228.55</v>
      </c>
      <c r="X163" s="2">
        <v>794329</v>
      </c>
      <c r="Y163" s="2">
        <f>T163/0.97</f>
        <v>790780.412371134</v>
      </c>
      <c r="Z163" s="2">
        <f t="shared" si="38"/>
        <v>36076.587628866</v>
      </c>
    </row>
    <row r="164" s="2" customFormat="1" ht="45" customHeight="1" spans="1:26">
      <c r="A164" s="13">
        <v>159</v>
      </c>
      <c r="B164" s="13" t="s">
        <v>21</v>
      </c>
      <c r="C164" s="13" t="s">
        <v>49</v>
      </c>
      <c r="D164" s="13">
        <v>1306</v>
      </c>
      <c r="E164" s="13" t="str">
        <f t="shared" si="41"/>
        <v>一期9栋2梯1306</v>
      </c>
      <c r="F164" s="14" t="s">
        <v>39</v>
      </c>
      <c r="G164" s="13" t="s">
        <v>24</v>
      </c>
      <c r="H164" s="15">
        <v>2.9</v>
      </c>
      <c r="I164" s="24">
        <v>114.65</v>
      </c>
      <c r="J164" s="21">
        <f>I164-K164</f>
        <v>22.69</v>
      </c>
      <c r="K164" s="24">
        <v>91.96</v>
      </c>
      <c r="L164" s="15">
        <f t="shared" si="42"/>
        <v>7367.7</v>
      </c>
      <c r="M164" s="15">
        <f t="shared" si="43"/>
        <v>9185.59</v>
      </c>
      <c r="N164" s="13">
        <v>844707</v>
      </c>
      <c r="O164" s="22"/>
      <c r="P164" s="23" t="s">
        <v>25</v>
      </c>
      <c r="Q164" s="14" t="s">
        <v>26</v>
      </c>
      <c r="R164" s="2">
        <f>VLOOKUP(E164,[1]一期!$D:$N,11,0)</f>
        <v>884510</v>
      </c>
      <c r="T164" s="2">
        <f>VLOOKUP(E164,[1]一期!$D:$L,9,0)</f>
        <v>783616</v>
      </c>
      <c r="U164" s="2">
        <f t="shared" si="30"/>
        <v>61091</v>
      </c>
      <c r="V164" s="2">
        <f t="shared" si="31"/>
        <v>718000.95</v>
      </c>
      <c r="W164" s="2">
        <f t="shared" si="37"/>
        <v>65615.05</v>
      </c>
      <c r="X164" s="2">
        <v>820211</v>
      </c>
      <c r="Y164" s="2">
        <f t="shared" si="40"/>
        <v>816266.666666667</v>
      </c>
      <c r="Z164" s="2">
        <f t="shared" si="38"/>
        <v>28440.3333333333</v>
      </c>
    </row>
    <row r="165" s="2" customFormat="1" ht="45" customHeight="1" spans="1:26">
      <c r="A165" s="13">
        <v>160</v>
      </c>
      <c r="B165" s="13" t="s">
        <v>21</v>
      </c>
      <c r="C165" s="13" t="s">
        <v>49</v>
      </c>
      <c r="D165" s="13">
        <v>1206</v>
      </c>
      <c r="E165" s="13" t="str">
        <f t="shared" si="41"/>
        <v>一期9栋2梯1206</v>
      </c>
      <c r="F165" s="14" t="s">
        <v>40</v>
      </c>
      <c r="G165" s="13" t="s">
        <v>24</v>
      </c>
      <c r="H165" s="15">
        <v>2.9</v>
      </c>
      <c r="I165" s="24">
        <v>114.65</v>
      </c>
      <c r="J165" s="21">
        <f>I165-K165</f>
        <v>22.69</v>
      </c>
      <c r="K165" s="24">
        <v>91.96</v>
      </c>
      <c r="L165" s="15">
        <f t="shared" si="42"/>
        <v>7367.7</v>
      </c>
      <c r="M165" s="15">
        <f t="shared" si="43"/>
        <v>9185.59</v>
      </c>
      <c r="N165" s="13">
        <v>844707</v>
      </c>
      <c r="O165" s="22"/>
      <c r="P165" s="23" t="s">
        <v>25</v>
      </c>
      <c r="Q165" s="14" t="s">
        <v>26</v>
      </c>
      <c r="R165" s="2">
        <f>VLOOKUP(E165,[1]一期!$D:$N,11,0)</f>
        <v>884510</v>
      </c>
      <c r="T165" s="2">
        <f>VLOOKUP(E165,[1]一期!$D:$L,9,0)</f>
        <v>783616</v>
      </c>
      <c r="U165" s="2">
        <f t="shared" si="30"/>
        <v>61091</v>
      </c>
      <c r="V165" s="2">
        <f t="shared" si="31"/>
        <v>718000.95</v>
      </c>
      <c r="W165" s="2">
        <f t="shared" si="37"/>
        <v>65615.05</v>
      </c>
      <c r="X165" s="2">
        <v>820211</v>
      </c>
      <c r="Y165" s="2">
        <f t="shared" si="40"/>
        <v>816266.666666667</v>
      </c>
      <c r="Z165" s="2">
        <f t="shared" si="38"/>
        <v>28440.3333333333</v>
      </c>
    </row>
    <row r="166" s="2" customFormat="1" ht="45" customHeight="1" spans="1:26">
      <c r="A166" s="13">
        <v>161</v>
      </c>
      <c r="B166" s="13" t="s">
        <v>21</v>
      </c>
      <c r="C166" s="13" t="s">
        <v>49</v>
      </c>
      <c r="D166" s="13">
        <v>1106</v>
      </c>
      <c r="E166" s="13" t="str">
        <f t="shared" si="41"/>
        <v>一期9栋2梯1106</v>
      </c>
      <c r="F166" s="14" t="s">
        <v>34</v>
      </c>
      <c r="G166" s="13" t="s">
        <v>24</v>
      </c>
      <c r="H166" s="15">
        <v>2.9</v>
      </c>
      <c r="I166" s="24">
        <v>114.65</v>
      </c>
      <c r="J166" s="21">
        <f>I166-K166</f>
        <v>22.69</v>
      </c>
      <c r="K166" s="24">
        <v>91.96</v>
      </c>
      <c r="L166" s="15">
        <f t="shared" si="42"/>
        <v>7367.7</v>
      </c>
      <c r="M166" s="15">
        <f t="shared" si="43"/>
        <v>9185.59</v>
      </c>
      <c r="N166" s="13">
        <v>844707</v>
      </c>
      <c r="O166" s="22"/>
      <c r="P166" s="23" t="s">
        <v>25</v>
      </c>
      <c r="Q166" s="14" t="s">
        <v>26</v>
      </c>
      <c r="R166" s="2">
        <f>VLOOKUP(E166,[1]一期!$D:$N,11,0)</f>
        <v>884510</v>
      </c>
      <c r="T166" s="2">
        <f>VLOOKUP(E166,[1]一期!$D:$L,9,0)</f>
        <v>783616</v>
      </c>
      <c r="U166" s="2">
        <f t="shared" si="30"/>
        <v>61091</v>
      </c>
      <c r="V166" s="2">
        <f t="shared" si="31"/>
        <v>718000.95</v>
      </c>
      <c r="W166" s="2">
        <f t="shared" si="37"/>
        <v>65615.05</v>
      </c>
      <c r="X166" s="2">
        <v>820211</v>
      </c>
      <c r="Y166" s="2">
        <f t="shared" si="40"/>
        <v>816266.666666667</v>
      </c>
      <c r="Z166" s="2">
        <f t="shared" si="38"/>
        <v>28440.3333333333</v>
      </c>
    </row>
    <row r="167" s="2" customFormat="1" ht="45" customHeight="1" spans="1:26">
      <c r="A167" s="13">
        <v>162</v>
      </c>
      <c r="B167" s="13" t="s">
        <v>21</v>
      </c>
      <c r="C167" s="13" t="s">
        <v>49</v>
      </c>
      <c r="D167" s="13">
        <v>1006</v>
      </c>
      <c r="E167" s="13" t="str">
        <f t="shared" si="41"/>
        <v>一期9栋2梯1006</v>
      </c>
      <c r="F167" s="14" t="s">
        <v>41</v>
      </c>
      <c r="G167" s="13" t="s">
        <v>24</v>
      </c>
      <c r="H167" s="15">
        <v>2.9</v>
      </c>
      <c r="I167" s="24">
        <v>114.65</v>
      </c>
      <c r="J167" s="21">
        <f t="shared" ref="J167:J175" si="44">I167-K167</f>
        <v>22.69</v>
      </c>
      <c r="K167" s="24">
        <v>91.96</v>
      </c>
      <c r="L167" s="15">
        <f t="shared" si="42"/>
        <v>7309.77</v>
      </c>
      <c r="M167" s="15">
        <f t="shared" si="43"/>
        <v>9113.36</v>
      </c>
      <c r="N167" s="13">
        <v>838065</v>
      </c>
      <c r="O167" s="22"/>
      <c r="P167" s="23" t="s">
        <v>25</v>
      </c>
      <c r="Q167" s="14" t="s">
        <v>26</v>
      </c>
      <c r="R167" s="2">
        <f>VLOOKUP(E167,[1]一期!$D:$N,11,0)</f>
        <v>877555</v>
      </c>
      <c r="T167" s="2">
        <f>VLOOKUP(E167,[1]一期!$D:$L,9,0)</f>
        <v>777454</v>
      </c>
      <c r="U167" s="2">
        <f>N167-T167</f>
        <v>60611</v>
      </c>
      <c r="V167" s="2">
        <f>N167*0.85</f>
        <v>712355.25</v>
      </c>
      <c r="W167" s="2">
        <f t="shared" si="37"/>
        <v>65098.75</v>
      </c>
      <c r="X167" s="2">
        <v>813740</v>
      </c>
      <c r="Y167" s="2">
        <f t="shared" si="40"/>
        <v>809847.916666667</v>
      </c>
      <c r="Z167" s="2">
        <f t="shared" si="38"/>
        <v>28217.0833333333</v>
      </c>
    </row>
    <row r="168" s="2" customFormat="1" ht="45" customHeight="1" spans="1:26">
      <c r="A168" s="13">
        <v>163</v>
      </c>
      <c r="B168" s="13" t="s">
        <v>21</v>
      </c>
      <c r="C168" s="13" t="s">
        <v>49</v>
      </c>
      <c r="D168" s="13">
        <v>906</v>
      </c>
      <c r="E168" s="13" t="str">
        <f t="shared" si="41"/>
        <v>一期9栋2梯906</v>
      </c>
      <c r="F168" s="14" t="s">
        <v>42</v>
      </c>
      <c r="G168" s="13" t="s">
        <v>24</v>
      </c>
      <c r="H168" s="15">
        <v>2.9</v>
      </c>
      <c r="I168" s="24">
        <v>114.65</v>
      </c>
      <c r="J168" s="21">
        <f t="shared" si="44"/>
        <v>22.69</v>
      </c>
      <c r="K168" s="24">
        <v>91.96</v>
      </c>
      <c r="L168" s="15">
        <f t="shared" si="42"/>
        <v>7309.77</v>
      </c>
      <c r="M168" s="15">
        <f t="shared" si="43"/>
        <v>9113.36</v>
      </c>
      <c r="N168" s="13">
        <v>838065</v>
      </c>
      <c r="O168" s="22"/>
      <c r="P168" s="23" t="s">
        <v>25</v>
      </c>
      <c r="Q168" s="14" t="s">
        <v>26</v>
      </c>
      <c r="R168" s="2">
        <f>VLOOKUP(E168,[1]一期!$D:$N,11,0)</f>
        <v>877555</v>
      </c>
      <c r="T168" s="2">
        <f>VLOOKUP(E168,[1]一期!$D:$L,9,0)</f>
        <v>777454</v>
      </c>
      <c r="U168" s="2">
        <f>N168-T168</f>
        <v>60611</v>
      </c>
      <c r="V168" s="2">
        <f>N168*0.85</f>
        <v>712355.25</v>
      </c>
      <c r="W168" s="2">
        <f t="shared" si="37"/>
        <v>65098.75</v>
      </c>
      <c r="X168" s="2">
        <v>813740</v>
      </c>
      <c r="Y168" s="2">
        <f t="shared" si="40"/>
        <v>809847.916666667</v>
      </c>
      <c r="Z168" s="2">
        <f t="shared" si="38"/>
        <v>28217.0833333333</v>
      </c>
    </row>
    <row r="169" s="2" customFormat="1" ht="45" customHeight="1" spans="1:26">
      <c r="A169" s="13">
        <v>164</v>
      </c>
      <c r="B169" s="13" t="s">
        <v>21</v>
      </c>
      <c r="C169" s="13" t="s">
        <v>49</v>
      </c>
      <c r="D169" s="13">
        <v>806</v>
      </c>
      <c r="E169" s="13" t="str">
        <f t="shared" si="41"/>
        <v>一期9栋2梯806</v>
      </c>
      <c r="F169" s="14" t="s">
        <v>35</v>
      </c>
      <c r="G169" s="13" t="s">
        <v>24</v>
      </c>
      <c r="H169" s="15">
        <v>2.9</v>
      </c>
      <c r="I169" s="24">
        <v>114.65</v>
      </c>
      <c r="J169" s="21">
        <f t="shared" si="44"/>
        <v>22.69</v>
      </c>
      <c r="K169" s="24">
        <v>91.96</v>
      </c>
      <c r="L169" s="15">
        <f t="shared" si="42"/>
        <v>7309.77</v>
      </c>
      <c r="M169" s="15">
        <f t="shared" si="43"/>
        <v>9113.36</v>
      </c>
      <c r="N169" s="13">
        <v>838065</v>
      </c>
      <c r="O169" s="22"/>
      <c r="P169" s="23" t="s">
        <v>25</v>
      </c>
      <c r="Q169" s="14" t="s">
        <v>26</v>
      </c>
      <c r="R169" s="2">
        <f>VLOOKUP(E169,[1]一期!$D:$N,11,0)</f>
        <v>877555</v>
      </c>
      <c r="T169" s="2">
        <f>VLOOKUP(E169,[1]一期!$D:$L,9,0)</f>
        <v>777454</v>
      </c>
      <c r="U169" s="2">
        <f>N169-T169</f>
        <v>60611</v>
      </c>
      <c r="V169" s="2">
        <f>N169*0.85</f>
        <v>712355.25</v>
      </c>
      <c r="W169" s="2">
        <f t="shared" si="37"/>
        <v>65098.75</v>
      </c>
      <c r="X169" s="2">
        <v>813740</v>
      </c>
      <c r="Y169" s="2">
        <f t="shared" si="40"/>
        <v>809847.916666667</v>
      </c>
      <c r="Z169" s="2">
        <f t="shared" si="38"/>
        <v>28217.0833333333</v>
      </c>
    </row>
    <row r="170" s="2" customFormat="1" ht="45" customHeight="1" spans="1:26">
      <c r="A170" s="13">
        <v>165</v>
      </c>
      <c r="B170" s="13" t="s">
        <v>21</v>
      </c>
      <c r="C170" s="13" t="s">
        <v>49</v>
      </c>
      <c r="D170" s="13">
        <v>706</v>
      </c>
      <c r="E170" s="13" t="str">
        <f t="shared" si="41"/>
        <v>一期9栋2梯706</v>
      </c>
      <c r="F170" s="14" t="s">
        <v>50</v>
      </c>
      <c r="G170" s="13" t="s">
        <v>24</v>
      </c>
      <c r="H170" s="15">
        <v>2.9</v>
      </c>
      <c r="I170" s="24">
        <v>114.65</v>
      </c>
      <c r="J170" s="21">
        <f t="shared" si="44"/>
        <v>22.69</v>
      </c>
      <c r="K170" s="24">
        <v>91.96</v>
      </c>
      <c r="L170" s="15">
        <f t="shared" si="42"/>
        <v>7251.82</v>
      </c>
      <c r="M170" s="15">
        <f t="shared" si="43"/>
        <v>9041.12</v>
      </c>
      <c r="N170" s="13">
        <v>831421</v>
      </c>
      <c r="O170" s="22"/>
      <c r="P170" s="23" t="s">
        <v>25</v>
      </c>
      <c r="Q170" s="14" t="s">
        <v>26</v>
      </c>
      <c r="R170" s="2">
        <f>VLOOKUP(E170,[1]一期!$D:$N,11,0)</f>
        <v>870598</v>
      </c>
      <c r="T170" s="2">
        <f>VLOOKUP(E170,[1]一期!$D:$L,9,0)</f>
        <v>771291</v>
      </c>
      <c r="U170" s="2">
        <f>N170-T170</f>
        <v>60130</v>
      </c>
      <c r="V170" s="2">
        <f>N170*0.85</f>
        <v>706707.85</v>
      </c>
      <c r="W170" s="2">
        <f t="shared" si="37"/>
        <v>64583.15</v>
      </c>
      <c r="X170" s="2">
        <v>807270</v>
      </c>
      <c r="Y170" s="2">
        <f t="shared" si="40"/>
        <v>803428.125</v>
      </c>
      <c r="Z170" s="2">
        <f t="shared" si="38"/>
        <v>27992.875</v>
      </c>
    </row>
    <row r="171" s="2" customFormat="1" ht="45" customHeight="1" spans="1:26">
      <c r="A171" s="13">
        <v>166</v>
      </c>
      <c r="B171" s="13" t="s">
        <v>21</v>
      </c>
      <c r="C171" s="13" t="s">
        <v>49</v>
      </c>
      <c r="D171" s="13">
        <v>606</v>
      </c>
      <c r="E171" s="13" t="str">
        <f t="shared" si="41"/>
        <v>一期9栋2梯606</v>
      </c>
      <c r="F171" s="14" t="s">
        <v>43</v>
      </c>
      <c r="G171" s="13" t="s">
        <v>24</v>
      </c>
      <c r="H171" s="15">
        <v>2.9</v>
      </c>
      <c r="I171" s="24">
        <v>114.65</v>
      </c>
      <c r="J171" s="21">
        <f t="shared" si="44"/>
        <v>22.69</v>
      </c>
      <c r="K171" s="24">
        <v>91.96</v>
      </c>
      <c r="L171" s="15">
        <f t="shared" si="42"/>
        <v>7251.82</v>
      </c>
      <c r="M171" s="15">
        <f t="shared" si="43"/>
        <v>9041.12</v>
      </c>
      <c r="N171" s="13">
        <v>831421</v>
      </c>
      <c r="O171" s="22"/>
      <c r="P171" s="23" t="s">
        <v>25</v>
      </c>
      <c r="Q171" s="14" t="s">
        <v>26</v>
      </c>
      <c r="R171" s="2">
        <f>VLOOKUP(E171,[1]一期!$D:$N,11,0)</f>
        <v>870598</v>
      </c>
      <c r="T171" s="2">
        <f>VLOOKUP(E171,[1]一期!$D:$L,9,0)</f>
        <v>771291</v>
      </c>
      <c r="U171" s="2">
        <f>N171-T171</f>
        <v>60130</v>
      </c>
      <c r="V171" s="2">
        <f>N171*0.85</f>
        <v>706707.85</v>
      </c>
      <c r="W171" s="2">
        <f t="shared" si="37"/>
        <v>64583.15</v>
      </c>
      <c r="X171" s="2">
        <v>807270</v>
      </c>
      <c r="Y171" s="2">
        <f t="shared" si="40"/>
        <v>803428.125</v>
      </c>
      <c r="Z171" s="2">
        <f t="shared" si="38"/>
        <v>27992.875</v>
      </c>
    </row>
    <row r="172" s="2" customFormat="1" ht="45" customHeight="1" spans="1:26">
      <c r="A172" s="13">
        <v>167</v>
      </c>
      <c r="B172" s="13" t="s">
        <v>21</v>
      </c>
      <c r="C172" s="13" t="s">
        <v>49</v>
      </c>
      <c r="D172" s="13">
        <v>506</v>
      </c>
      <c r="E172" s="13" t="str">
        <f t="shared" si="41"/>
        <v>一期9栋2梯506</v>
      </c>
      <c r="F172" s="14" t="s">
        <v>44</v>
      </c>
      <c r="G172" s="13" t="s">
        <v>24</v>
      </c>
      <c r="H172" s="15">
        <v>2.9</v>
      </c>
      <c r="I172" s="24">
        <v>114.65</v>
      </c>
      <c r="J172" s="21">
        <f t="shared" si="44"/>
        <v>22.69</v>
      </c>
      <c r="K172" s="24">
        <v>91.96</v>
      </c>
      <c r="L172" s="15">
        <f t="shared" si="42"/>
        <v>7251.82</v>
      </c>
      <c r="M172" s="15">
        <f t="shared" si="43"/>
        <v>9041.12</v>
      </c>
      <c r="N172" s="13">
        <v>831421</v>
      </c>
      <c r="O172" s="22"/>
      <c r="P172" s="23" t="s">
        <v>25</v>
      </c>
      <c r="Q172" s="14" t="s">
        <v>26</v>
      </c>
      <c r="R172" s="2">
        <f>VLOOKUP(E172,[1]一期!$D:$N,11,0)</f>
        <v>870598</v>
      </c>
      <c r="T172" s="2">
        <f>VLOOKUP(E172,[1]一期!$D:$L,9,0)</f>
        <v>771291</v>
      </c>
      <c r="U172" s="2">
        <f>N172-T172</f>
        <v>60130</v>
      </c>
      <c r="V172" s="2">
        <f>N172*0.85</f>
        <v>706707.85</v>
      </c>
      <c r="W172" s="2">
        <f t="shared" si="37"/>
        <v>64583.15</v>
      </c>
      <c r="X172" s="2">
        <v>807270</v>
      </c>
      <c r="Y172" s="2">
        <f t="shared" si="40"/>
        <v>803428.125</v>
      </c>
      <c r="Z172" s="2">
        <f t="shared" si="38"/>
        <v>27992.875</v>
      </c>
    </row>
    <row r="173" s="2" customFormat="1" ht="45" customHeight="1" spans="1:26">
      <c r="A173" s="13">
        <v>168</v>
      </c>
      <c r="B173" s="13" t="s">
        <v>21</v>
      </c>
      <c r="C173" s="13" t="s">
        <v>49</v>
      </c>
      <c r="D173" s="13">
        <v>406</v>
      </c>
      <c r="E173" s="13" t="str">
        <f t="shared" si="41"/>
        <v>一期9栋2梯406</v>
      </c>
      <c r="F173" s="14" t="s">
        <v>45</v>
      </c>
      <c r="G173" s="13" t="s">
        <v>24</v>
      </c>
      <c r="H173" s="15">
        <v>2.9</v>
      </c>
      <c r="I173" s="24">
        <v>114.65</v>
      </c>
      <c r="J173" s="21">
        <f t="shared" si="44"/>
        <v>22.69</v>
      </c>
      <c r="K173" s="24">
        <v>91.96</v>
      </c>
      <c r="L173" s="15">
        <f t="shared" si="42"/>
        <v>7054.83</v>
      </c>
      <c r="M173" s="15">
        <f t="shared" si="43"/>
        <v>8795.52</v>
      </c>
      <c r="N173" s="13">
        <v>808836</v>
      </c>
      <c r="O173" s="22"/>
      <c r="P173" s="23" t="s">
        <v>25</v>
      </c>
      <c r="Q173" s="14" t="s">
        <v>26</v>
      </c>
      <c r="R173" s="2">
        <f>VLOOKUP(E173,[1]一期!$D:$N,11,0)</f>
        <v>846949</v>
      </c>
      <c r="T173" s="2">
        <f>VLOOKUP(E173,[1]一期!$D:$L,9,0)</f>
        <v>750339</v>
      </c>
      <c r="U173" s="2">
        <f>N173-T173</f>
        <v>58497</v>
      </c>
      <c r="V173" s="2">
        <f>N173*0.85</f>
        <v>687510.6</v>
      </c>
      <c r="W173" s="2">
        <f t="shared" si="37"/>
        <v>62828.4</v>
      </c>
      <c r="X173" s="2">
        <v>787858</v>
      </c>
      <c r="Y173" s="2">
        <f t="shared" si="40"/>
        <v>781603.125</v>
      </c>
      <c r="Z173" s="2">
        <f t="shared" si="38"/>
        <v>27232.875</v>
      </c>
    </row>
    <row r="174" s="2" customFormat="1" ht="45" customHeight="1" spans="1:26">
      <c r="A174" s="13">
        <v>169</v>
      </c>
      <c r="B174" s="13" t="s">
        <v>21</v>
      </c>
      <c r="C174" s="13" t="s">
        <v>49</v>
      </c>
      <c r="D174" s="13">
        <v>306</v>
      </c>
      <c r="E174" s="13" t="str">
        <f t="shared" si="41"/>
        <v>一期9栋2梯306</v>
      </c>
      <c r="F174" s="14" t="s">
        <v>46</v>
      </c>
      <c r="G174" s="13" t="s">
        <v>24</v>
      </c>
      <c r="H174" s="15">
        <v>2.9</v>
      </c>
      <c r="I174" s="24">
        <v>114.65</v>
      </c>
      <c r="J174" s="21">
        <f t="shared" si="44"/>
        <v>22.69</v>
      </c>
      <c r="K174" s="24">
        <v>91.96</v>
      </c>
      <c r="L174" s="15">
        <f t="shared" si="42"/>
        <v>6938.94</v>
      </c>
      <c r="M174" s="15">
        <f>ROUND(N174/K174,2)</f>
        <v>8651.04</v>
      </c>
      <c r="N174" s="13">
        <v>795550</v>
      </c>
      <c r="O174" s="22"/>
      <c r="P174" s="23" t="s">
        <v>25</v>
      </c>
      <c r="Q174" s="14" t="s">
        <v>26</v>
      </c>
      <c r="R174" s="2">
        <f>VLOOKUP(E174,[1]一期!$D:$N,11,0)</f>
        <v>833037</v>
      </c>
      <c r="T174" s="2">
        <f>VLOOKUP(E174,[1]一期!$D:$L,9,0)</f>
        <v>738014</v>
      </c>
      <c r="U174" s="2">
        <f>N174-T174</f>
        <v>57536</v>
      </c>
      <c r="V174" s="2">
        <f>N174*0.85</f>
        <v>676217.5</v>
      </c>
      <c r="W174" s="2">
        <f t="shared" si="37"/>
        <v>61796.5</v>
      </c>
      <c r="X174" s="2">
        <v>774917</v>
      </c>
      <c r="Y174" s="2">
        <f t="shared" si="40"/>
        <v>768764.583333333</v>
      </c>
      <c r="Z174" s="2">
        <f t="shared" si="38"/>
        <v>26785.4166666666</v>
      </c>
    </row>
    <row r="175" s="2" customFormat="1" ht="45" customHeight="1" spans="1:26">
      <c r="A175" s="13">
        <v>170</v>
      </c>
      <c r="B175" s="13" t="s">
        <v>21</v>
      </c>
      <c r="C175" s="13" t="s">
        <v>49</v>
      </c>
      <c r="D175" s="13">
        <v>206</v>
      </c>
      <c r="E175" s="13" t="str">
        <f t="shared" si="41"/>
        <v>一期9栋2梯206</v>
      </c>
      <c r="F175" s="14" t="s">
        <v>47</v>
      </c>
      <c r="G175" s="13" t="s">
        <v>24</v>
      </c>
      <c r="H175" s="15">
        <v>2.9</v>
      </c>
      <c r="I175" s="24">
        <v>114.65</v>
      </c>
      <c r="J175" s="21">
        <f t="shared" si="44"/>
        <v>22.69</v>
      </c>
      <c r="K175" s="24">
        <v>91.96</v>
      </c>
      <c r="L175" s="15">
        <f t="shared" si="42"/>
        <v>6765.12</v>
      </c>
      <c r="M175" s="15">
        <f t="shared" si="43"/>
        <v>8434.33</v>
      </c>
      <c r="N175" s="13">
        <v>775621</v>
      </c>
      <c r="O175" s="22"/>
      <c r="P175" s="23" t="s">
        <v>25</v>
      </c>
      <c r="Q175" s="14" t="s">
        <v>26</v>
      </c>
      <c r="R175" s="2">
        <f>VLOOKUP(E175,[1]一期!$D:$N,11,0)</f>
        <v>812169</v>
      </c>
      <c r="T175" s="2">
        <f>VLOOKUP(E175,[1]一期!$D:$L,9,0)</f>
        <v>719527</v>
      </c>
      <c r="U175" s="2">
        <f>N175-T175</f>
        <v>56094</v>
      </c>
      <c r="V175" s="2">
        <f>N175*0.85</f>
        <v>659277.85</v>
      </c>
      <c r="W175" s="2">
        <f t="shared" si="37"/>
        <v>60249.15</v>
      </c>
      <c r="X175" s="2">
        <v>755505</v>
      </c>
      <c r="Y175" s="2">
        <f t="shared" si="40"/>
        <v>749507.291666667</v>
      </c>
      <c r="Z175" s="2">
        <f t="shared" si="38"/>
        <v>26113.7083333333</v>
      </c>
    </row>
    <row r="176" s="3" customFormat="1" ht="29" customHeight="1" spans="1:26">
      <c r="A176" s="25" t="s">
        <v>51</v>
      </c>
      <c r="B176" s="26"/>
      <c r="C176" s="26"/>
      <c r="D176" s="13"/>
      <c r="E176" s="13"/>
      <c r="F176" s="13"/>
      <c r="G176" s="13"/>
      <c r="H176" s="13"/>
      <c r="I176" s="34">
        <f t="shared" ref="I176:N176" si="45">SUM(I6:I175)</f>
        <v>17324.11</v>
      </c>
      <c r="J176" s="34">
        <f t="shared" si="45"/>
        <v>3427.76</v>
      </c>
      <c r="K176" s="34">
        <f t="shared" si="45"/>
        <v>13896.35</v>
      </c>
      <c r="L176" s="15">
        <f>ROUND(N176/I176,2)</f>
        <v>6972.33</v>
      </c>
      <c r="M176" s="15">
        <f>N176/K176</f>
        <v>8692.16700788337</v>
      </c>
      <c r="N176" s="34">
        <f t="shared" si="45"/>
        <v>120789395</v>
      </c>
      <c r="O176" s="35"/>
      <c r="P176" s="14"/>
      <c r="Q176" s="14"/>
      <c r="R176" s="2"/>
      <c r="S176" s="2"/>
      <c r="T176" s="2" t="e">
        <f>VLOOKUP(E176,[1]一期!$D:$L,9,0)</f>
        <v>#N/A</v>
      </c>
      <c r="U176" s="2" t="e">
        <f>N176-T176</f>
        <v>#N/A</v>
      </c>
      <c r="V176" s="2">
        <f>N176*0.85</f>
        <v>102670985.75</v>
      </c>
      <c r="W176" s="2" t="e">
        <f t="shared" si="37"/>
        <v>#N/A</v>
      </c>
      <c r="Y176" s="2" t="e">
        <f t="shared" si="40"/>
        <v>#N/A</v>
      </c>
      <c r="Z176" s="2" t="e">
        <f t="shared" si="38"/>
        <v>#N/A</v>
      </c>
    </row>
    <row r="177" s="3" customFormat="1" ht="28.5" customHeight="1" spans="1:26">
      <c r="A177" s="27" t="s">
        <v>52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40"/>
      <c r="R177" s="2"/>
      <c r="S177" s="2"/>
      <c r="T177" s="2" t="e">
        <f>VLOOKUP(E177,[1]一期!$D:$L,9,0)</f>
        <v>#N/A</v>
      </c>
      <c r="U177" s="2" t="e">
        <f>N177-T177</f>
        <v>#N/A</v>
      </c>
      <c r="V177" s="2">
        <f>N177*0.85</f>
        <v>0</v>
      </c>
      <c r="W177" s="2" t="e">
        <f t="shared" si="37"/>
        <v>#N/A</v>
      </c>
      <c r="Y177" s="2" t="e">
        <f t="shared" si="40"/>
        <v>#N/A</v>
      </c>
      <c r="Z177" s="2" t="e">
        <f t="shared" si="38"/>
        <v>#N/A</v>
      </c>
    </row>
    <row r="178" s="1" customFormat="1" ht="45" customHeight="1" spans="1:26">
      <c r="A178" s="29" t="s">
        <v>53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"/>
      <c r="S178" s="2"/>
      <c r="T178" s="2" t="e">
        <f>VLOOKUP(E178,[1]一期!$D:$L,9,0)</f>
        <v>#N/A</v>
      </c>
      <c r="U178" s="2" t="e">
        <f>N178-T178</f>
        <v>#N/A</v>
      </c>
      <c r="V178" s="2">
        <f>N178*0.85</f>
        <v>0</v>
      </c>
      <c r="W178" s="2" t="e">
        <f t="shared" si="37"/>
        <v>#N/A</v>
      </c>
      <c r="Y178" s="2" t="e">
        <f t="shared" si="40"/>
        <v>#N/A</v>
      </c>
      <c r="Z178" s="2" t="e">
        <f t="shared" si="38"/>
        <v>#N/A</v>
      </c>
    </row>
    <row r="179" s="4" customFormat="1" ht="15.5" spans="1:26">
      <c r="A179" s="30" t="s">
        <v>54</v>
      </c>
      <c r="B179" s="30"/>
      <c r="C179" s="30"/>
      <c r="D179" s="30"/>
      <c r="E179" s="31"/>
      <c r="F179" s="30"/>
      <c r="G179" s="30"/>
      <c r="H179" s="32"/>
      <c r="I179" s="30"/>
      <c r="J179" s="30"/>
      <c r="K179" s="30"/>
      <c r="L179" s="36"/>
      <c r="M179" s="30" t="s">
        <v>55</v>
      </c>
      <c r="N179" s="30"/>
      <c r="O179" s="30"/>
      <c r="P179" s="30"/>
      <c r="Q179" s="30"/>
      <c r="R179" s="2"/>
      <c r="S179" s="2"/>
      <c r="T179" s="2" t="e">
        <f>VLOOKUP(E179,[1]一期!$D:$L,9,0)</f>
        <v>#N/A</v>
      </c>
      <c r="U179" s="2" t="e">
        <f>N179-T179</f>
        <v>#N/A</v>
      </c>
      <c r="V179" s="2">
        <f>N179*0.85</f>
        <v>0</v>
      </c>
      <c r="W179" s="2" t="e">
        <f t="shared" si="37"/>
        <v>#N/A</v>
      </c>
      <c r="Y179" s="2" t="e">
        <f t="shared" si="40"/>
        <v>#N/A</v>
      </c>
      <c r="Z179" s="2" t="e">
        <f t="shared" si="38"/>
        <v>#N/A</v>
      </c>
    </row>
    <row r="180" s="4" customFormat="1" ht="15.5" spans="1:26">
      <c r="A180" s="30" t="s">
        <v>56</v>
      </c>
      <c r="B180" s="30"/>
      <c r="C180" s="30"/>
      <c r="D180" s="30"/>
      <c r="E180" s="31"/>
      <c r="F180" s="30"/>
      <c r="G180" s="30"/>
      <c r="H180" s="30"/>
      <c r="I180" s="30"/>
      <c r="J180" s="30"/>
      <c r="K180" s="30"/>
      <c r="L180" s="33"/>
      <c r="M180" s="30" t="s">
        <v>57</v>
      </c>
      <c r="N180" s="30"/>
      <c r="O180" s="30"/>
      <c r="P180" s="30"/>
      <c r="Q180" s="30"/>
      <c r="R180" s="2"/>
      <c r="S180" s="2"/>
      <c r="T180" s="2" t="e">
        <f>VLOOKUP(E180,[1]一期!$D:$L,9,0)</f>
        <v>#N/A</v>
      </c>
      <c r="U180" s="2" t="e">
        <f>N180-T180</f>
        <v>#N/A</v>
      </c>
      <c r="V180" s="2">
        <f>N180*0.85</f>
        <v>0</v>
      </c>
      <c r="W180" s="2" t="e">
        <f t="shared" si="37"/>
        <v>#N/A</v>
      </c>
      <c r="Y180" s="2" t="e">
        <f t="shared" si="40"/>
        <v>#N/A</v>
      </c>
      <c r="Z180" s="2" t="e">
        <f t="shared" si="38"/>
        <v>#N/A</v>
      </c>
    </row>
    <row r="181" s="4" customFormat="1" ht="15.5" spans="1:26">
      <c r="A181" s="30" t="s">
        <v>58</v>
      </c>
      <c r="B181" s="30"/>
      <c r="C181" s="30"/>
      <c r="D181" s="30"/>
      <c r="E181" s="31"/>
      <c r="F181" s="30"/>
      <c r="G181" s="30"/>
      <c r="H181" s="33"/>
      <c r="I181" s="33"/>
      <c r="J181" s="33"/>
      <c r="K181" s="33"/>
      <c r="L181" s="37"/>
      <c r="M181" s="33"/>
      <c r="N181" s="33"/>
      <c r="O181" s="38"/>
      <c r="P181" s="33"/>
      <c r="Q181" s="33"/>
      <c r="R181" s="2"/>
      <c r="S181" s="2"/>
      <c r="T181" s="2" t="e">
        <f>VLOOKUP(E181,[1]一期!$D:$L,9,0)</f>
        <v>#N/A</v>
      </c>
      <c r="U181" s="2" t="e">
        <f>N181-T181</f>
        <v>#N/A</v>
      </c>
      <c r="V181" s="2">
        <f>N181*0.85</f>
        <v>0</v>
      </c>
      <c r="W181" s="2" t="e">
        <f t="shared" si="37"/>
        <v>#N/A</v>
      </c>
      <c r="Y181" s="2" t="e">
        <f t="shared" si="40"/>
        <v>#N/A</v>
      </c>
      <c r="Z181" s="2" t="e">
        <f t="shared" si="38"/>
        <v>#N/A</v>
      </c>
    </row>
    <row r="182" spans="26:26">
      <c r="Z182" s="2">
        <f t="shared" si="38"/>
        <v>0</v>
      </c>
    </row>
    <row r="183" spans="26:26">
      <c r="Z183" s="2">
        <f t="shared" si="38"/>
        <v>0</v>
      </c>
    </row>
    <row r="184" spans="26:26">
      <c r="Z184" s="2">
        <f t="shared" si="38"/>
        <v>0</v>
      </c>
    </row>
    <row r="190" ht="17.5" spans="12:12">
      <c r="L190" s="39"/>
    </row>
    <row r="191" spans="12:12">
      <c r="L191" s="1">
        <f>L190/0.95</f>
        <v>0</v>
      </c>
    </row>
  </sheetData>
  <protectedRanges>
    <protectedRange sqref="K6:K21 K69:K103 L6:L175" name="区域1_6_1_1"/>
    <protectedRange sqref="K22:K68 K104:K175" name="区域1_6_1_1_1"/>
  </protectedRanges>
  <autoFilter ref="A5:XCG184" etc:filterBottomFollowUsedRange="0">
    <extLst/>
  </autoFilter>
  <mergeCells count="27">
    <mergeCell ref="A1:B1"/>
    <mergeCell ref="A2:Q2"/>
    <mergeCell ref="A3:H3"/>
    <mergeCell ref="A176:B176"/>
    <mergeCell ref="A177:Q177"/>
    <mergeCell ref="A178:Q178"/>
    <mergeCell ref="A179:D179"/>
    <mergeCell ref="M179:N179"/>
    <mergeCell ref="A180:D180"/>
    <mergeCell ref="M180:N180"/>
    <mergeCell ref="A181:B181"/>
    <mergeCell ref="A4:A5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432638888888889" right="0.708333333333333" top="0.314583333333333" bottom="0.196527777777778" header="0.196527777777778" footer="0.314583333333333"/>
  <pageSetup paperSize="9" scale="59" orientation="landscape" verticalDpi="300"/>
  <headerFooter/>
  <rowBreaks count="1" manualBreakCount="1">
    <brk id="182" max="16383" man="1"/>
  </rowBreaks>
  <picture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2006-09-13T11:21:00Z</dcterms:created>
  <dc:creator>明明仔</dc:creator>
  <cp:lastModifiedBy>lina</cp:lastModifiedBy>
  <cp:lastPrinted>2021-05-20T06:05:00Z</cp:lastPrinted>
  <dcterms:modified xsi:type="dcterms:W3CDTF">2025-03-03T03:15:15Z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F20A75C7AD2E44339577E2C031ED9E78_13</vt:lpwstr>
  </property>
  <property fmtid="{D5CDD505-2E9C-101B-9397-08002B2CF9AE}" pid="4" name="KSOReadingLayout">
    <vt:bool>true</vt:bool>
  </property>
</Properties>
</file>