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8" windowHeight="9900" tabRatio="714" activeTab="0"/>
  </bookViews>
  <sheets>
    <sheet name="-" sheetId="1" r:id="rId1"/>
  </sheets>
  <definedNames>
    <definedName name="_xlnm._FilterDatabase" localSheetId="0" hidden="1">'-'!$B$5:$Q$17</definedName>
    <definedName name="_xlnm.Print_Area" localSheetId="0">'-'!$B$1:$P$17</definedName>
  </definedNames>
  <calcPr fullCalcOnLoad="1"/>
</workbook>
</file>

<file path=xl/sharedStrings.xml><?xml version="1.0" encoding="utf-8"?>
<sst xmlns="http://schemas.openxmlformats.org/spreadsheetml/2006/main" count="76" uniqueCount="54">
  <si>
    <t>附件2</t>
  </si>
  <si>
    <t>清远市新建商品住房销售价格备案表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</si>
  <si>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</si>
  <si>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</si>
  <si>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</si>
  <si>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</si>
  <si>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</si>
  <si>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</si>
  <si>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</si>
  <si>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</si>
  <si>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</si>
  <si>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</si>
  <si>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</si>
  <si>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</si>
  <si>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</si>
  <si>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</si>
  <si>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</si>
  <si>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备案机关：</t>
  </si>
  <si>
    <t>价格举报投诉电话：12358</t>
  </si>
  <si>
    <t>本表一式两份</t>
  </si>
  <si>
    <t>未售</t>
  </si>
  <si>
    <t>-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</si>
  <si>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</si>
  <si>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</si>
  <si>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13</t>
  </si>
  <si>
    <t>19</t>
  </si>
  <si>
    <t>22</t>
  </si>
  <si>
    <t>17</t>
  </si>
  <si>
    <t>24</t>
  </si>
  <si>
    <t>1701</t>
  </si>
  <si>
    <t>1901</t>
  </si>
  <si>
    <t>2201</t>
  </si>
  <si>
    <t>2401</t>
  </si>
  <si>
    <t>江与峸五街6座</t>
  </si>
  <si>
    <t>房地产开发企业名称或中介服务机构名称：清远市碧盛房地产开发有限公司</t>
  </si>
  <si>
    <t>项目(楼盘)名称：江与峸碧桂园</t>
  </si>
  <si>
    <t>1304</t>
  </si>
  <si>
    <t>1704</t>
  </si>
  <si>
    <t>预计成交价</t>
  </si>
  <si>
    <t>房号</t>
  </si>
  <si>
    <t>企业物价员：庄礼群</t>
  </si>
  <si>
    <t>企业投诉电话：0763-3536666</t>
  </si>
  <si>
    <t>4房2厅2卫</t>
  </si>
  <si>
    <t>3房2厅1卫</t>
  </si>
  <si>
    <t>调整后最低总价</t>
  </si>
  <si>
    <t>调整后1</t>
  </si>
  <si>
    <t>调整后2</t>
  </si>
  <si>
    <t>核对1</t>
  </si>
  <si>
    <t>调整后降价空间1</t>
  </si>
  <si>
    <t>均价1</t>
  </si>
  <si>
    <t>核对2</t>
  </si>
  <si>
    <t>调整后降价空间2</t>
  </si>
  <si>
    <t>均价2</t>
  </si>
  <si>
    <t>总售价已包含装修价格1500元/㎡（建筑面积）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</si>
</sst>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_ "/>
    <numFmt numFmtId="180" formatCode="0.00_);[Red]\(0.00\)"/>
    <numFmt numFmtId="181" formatCode="#,##0_);[Red]\(#,##0\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%"/>
  </numFmts>
  <fonts count="32"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5" fillId="0" borderId="0">
      <alignment/>
      <protection/>
    </xf>
    <xf numFmtId="0" fontId="2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9" fillId="16" borderId="8" applyNumberFormat="0" applyAlignment="0" applyProtection="0"/>
    <xf numFmtId="0" fontId="3" fillId="7" borderId="5" applyNumberFormat="0" applyAlignment="0" applyProtection="0"/>
    <xf numFmtId="0" fontId="3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7" fontId="0" fillId="0" borderId="0" xfId="33" applyNumberFormat="1" applyFont="1" applyFill="1" applyAlignment="1">
      <alignment horizontal="center" vertical="center"/>
    </xf>
    <xf numFmtId="1" fontId="0" fillId="0" borderId="0" xfId="33" applyNumberFormat="1" applyFont="1" applyFill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0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A17"/>
  <sheetViews>
    <sheetView tabSelected="1" zoomScale="74" zoomScaleNormal="74" workbookViewId="0" topLeftCell="A1">
      <selection activeCell="AD5" sqref="AD5"/>
    </sheetView>
  </sheetViews>
  <sheetFormatPr defaultColWidth="9.00390625" defaultRowHeight="14.25"/>
  <cols>
    <col min="1" max="1" width="4.625" style="0" customWidth="1"/>
    <col min="2" max="2" width="5.75390625" style="0" bestFit="1" customWidth="1"/>
    <col min="3" max="3" width="13.875" style="0" customWidth="1"/>
    <col min="4" max="5" width="9.625" style="0" customWidth="1"/>
    <col min="6" max="6" width="12.75390625" style="0" customWidth="1"/>
    <col min="7" max="11" width="9.625" style="0" customWidth="1"/>
    <col min="12" max="12" width="11.00390625" style="0" customWidth="1"/>
    <col min="13" max="13" width="10.50390625" style="0" bestFit="1" customWidth="1"/>
    <col min="14" max="15" width="9.625" style="0" customWidth="1"/>
    <col min="16" max="16" width="11.625" style="0" customWidth="1"/>
    <col min="17" max="17" width="1.625" style="0" customWidth="1"/>
    <col min="18" max="18" width="11.00390625" style="0" hidden="1" customWidth="1"/>
    <col min="19" max="19" width="12.00390625" style="0" hidden="1" customWidth="1"/>
    <col min="20" max="21" width="9.00390625" style="0" hidden="1" customWidth="1"/>
    <col min="22" max="22" width="16.125" style="0" hidden="1" customWidth="1"/>
    <col min="23" max="23" width="10.00390625" style="0" hidden="1" customWidth="1"/>
    <col min="24" max="25" width="9.00390625" style="0" hidden="1" customWidth="1"/>
    <col min="26" max="26" width="16.375" style="0" hidden="1" customWidth="1"/>
    <col min="27" max="27" width="9.00390625" style="0" hidden="1" customWidth="1"/>
  </cols>
  <sheetData>
    <row r="1" spans="2:3" ht="20.25">
      <c r="B1" s="27" t="s">
        <v>0</v>
      </c>
      <c r="C1" s="27"/>
    </row>
    <row r="2" spans="2:18" ht="41.25" customHeight="1"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R2" s="16" t="s">
        <v>44</v>
      </c>
    </row>
    <row r="3" spans="2:18" ht="36" customHeight="1">
      <c r="B3" s="29" t="s">
        <v>34</v>
      </c>
      <c r="C3" s="29"/>
      <c r="D3" s="29"/>
      <c r="E3" s="29"/>
      <c r="F3" s="29"/>
      <c r="G3" s="29"/>
      <c r="H3" s="29"/>
      <c r="I3" s="2"/>
      <c r="J3" s="5" t="s">
        <v>35</v>
      </c>
      <c r="N3" s="2"/>
      <c r="O3" s="6"/>
      <c r="P3" s="6"/>
      <c r="R3">
        <f>H12*10650</f>
        <v>6815148</v>
      </c>
    </row>
    <row r="4" spans="2:16" ht="30" customHeight="1">
      <c r="B4" s="30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9</v>
      </c>
      <c r="J4" s="24" t="s">
        <v>10</v>
      </c>
      <c r="K4" s="23" t="s">
        <v>11</v>
      </c>
      <c r="L4" s="23" t="s">
        <v>12</v>
      </c>
      <c r="M4" s="24" t="s">
        <v>13</v>
      </c>
      <c r="N4" s="24" t="s">
        <v>14</v>
      </c>
      <c r="O4" s="23" t="s">
        <v>15</v>
      </c>
      <c r="P4" s="30" t="s">
        <v>16</v>
      </c>
    </row>
    <row r="5" spans="2:27" ht="30" customHeight="1">
      <c r="B5" s="30"/>
      <c r="C5" s="23"/>
      <c r="D5" s="23"/>
      <c r="E5" s="23"/>
      <c r="F5" s="23"/>
      <c r="G5" s="23"/>
      <c r="H5" s="23"/>
      <c r="I5" s="23"/>
      <c r="J5" s="25"/>
      <c r="K5" s="23"/>
      <c r="L5" s="23"/>
      <c r="M5" s="25"/>
      <c r="N5" s="25"/>
      <c r="O5" s="23"/>
      <c r="P5" s="30"/>
      <c r="R5" s="14" t="s">
        <v>39</v>
      </c>
      <c r="S5" s="14" t="s">
        <v>38</v>
      </c>
      <c r="T5" s="17" t="s">
        <v>45</v>
      </c>
      <c r="U5" s="18" t="s">
        <v>47</v>
      </c>
      <c r="V5" s="18" t="s">
        <v>48</v>
      </c>
      <c r="W5" s="17" t="s">
        <v>49</v>
      </c>
      <c r="X5" s="18" t="s">
        <v>46</v>
      </c>
      <c r="Y5" s="18" t="s">
        <v>50</v>
      </c>
      <c r="Z5" s="18" t="s">
        <v>51</v>
      </c>
      <c r="AA5" s="17" t="s">
        <v>52</v>
      </c>
    </row>
    <row r="6" spans="2:27" s="13" customFormat="1" ht="15.75">
      <c r="B6" s="7">
        <v>1</v>
      </c>
      <c r="C6" s="7" t="s">
        <v>33</v>
      </c>
      <c r="D6" s="7" t="s">
        <v>36</v>
      </c>
      <c r="E6" s="7" t="s">
        <v>24</v>
      </c>
      <c r="F6" s="15" t="s">
        <v>42</v>
      </c>
      <c r="G6" s="7">
        <v>3</v>
      </c>
      <c r="H6" s="7">
        <v>128.46</v>
      </c>
      <c r="I6" s="7">
        <f aca="true" t="shared" si="0" ref="I6:I11">H6-J6</f>
        <v>26.510000000000005</v>
      </c>
      <c r="J6" s="7">
        <v>101.95</v>
      </c>
      <c r="K6" s="7">
        <f aca="true" t="shared" si="1" ref="K6:K12">ROUND(M6/H6,0)</f>
        <v>10896</v>
      </c>
      <c r="L6" s="7">
        <f aca="true" t="shared" si="2" ref="L6:L12">ROUND(M6/J6,2)</f>
        <v>13729.71</v>
      </c>
      <c r="M6" s="7">
        <v>1399744</v>
      </c>
      <c r="N6" s="8" t="s">
        <v>21</v>
      </c>
      <c r="O6" s="7" t="s">
        <v>20</v>
      </c>
      <c r="P6" s="32" t="s">
        <v>53</v>
      </c>
      <c r="R6" s="19">
        <v>1304</v>
      </c>
      <c r="S6" s="20">
        <v>1238253</v>
      </c>
      <c r="T6" s="20">
        <v>1399744</v>
      </c>
      <c r="U6" s="20">
        <f>T6*0.85-S6</f>
        <v>-48470.60000000009</v>
      </c>
      <c r="V6" s="21">
        <f aca="true" t="shared" si="3" ref="V6:V11">(S6-T6*0.85)/S6</f>
        <v>0.039144342876617375</v>
      </c>
      <c r="W6" s="22">
        <f aca="true" t="shared" si="4" ref="W6:W11">T6*0.85/H6</f>
        <v>9261.890082515956</v>
      </c>
      <c r="X6" s="20">
        <v>1399744</v>
      </c>
      <c r="Y6" s="20">
        <f>X6*0.85-S6</f>
        <v>-48470.60000000009</v>
      </c>
      <c r="Z6" s="21">
        <f aca="true" t="shared" si="5" ref="Z6:Z11">(S6-X6*0.85)/S6</f>
        <v>0.039144342876617375</v>
      </c>
      <c r="AA6" s="22">
        <f>X6*0.85/H6</f>
        <v>9261.890082515956</v>
      </c>
    </row>
    <row r="7" spans="2:27" ht="15.75">
      <c r="B7" s="7">
        <v>2</v>
      </c>
      <c r="C7" s="7" t="s">
        <v>33</v>
      </c>
      <c r="D7" s="7" t="s">
        <v>29</v>
      </c>
      <c r="E7" s="7" t="s">
        <v>27</v>
      </c>
      <c r="F7" s="15" t="s">
        <v>43</v>
      </c>
      <c r="G7" s="7">
        <v>3</v>
      </c>
      <c r="H7" s="7">
        <v>95.75</v>
      </c>
      <c r="I7" s="7">
        <f t="shared" si="0"/>
        <v>19.760000000000005</v>
      </c>
      <c r="J7" s="7">
        <v>75.99</v>
      </c>
      <c r="K7" s="7">
        <f t="shared" si="1"/>
        <v>10588</v>
      </c>
      <c r="L7" s="7">
        <f t="shared" si="2"/>
        <v>13341.36</v>
      </c>
      <c r="M7" s="7">
        <v>1013810</v>
      </c>
      <c r="N7" s="8" t="s">
        <v>21</v>
      </c>
      <c r="O7" s="7" t="s">
        <v>20</v>
      </c>
      <c r="P7" s="33"/>
      <c r="R7" s="1">
        <v>1701</v>
      </c>
      <c r="S7" s="1">
        <v>861750</v>
      </c>
      <c r="T7" s="20">
        <v>1013810</v>
      </c>
      <c r="U7" s="20">
        <f>T7*0.85-S7</f>
        <v>-11.5</v>
      </c>
      <c r="V7" s="21">
        <f t="shared" si="3"/>
        <v>1.334493762692196E-05</v>
      </c>
      <c r="W7" s="22">
        <f t="shared" si="4"/>
        <v>8999.879895561358</v>
      </c>
      <c r="X7" s="20">
        <v>1013810</v>
      </c>
      <c r="Y7" s="20">
        <f aca="true" t="shared" si="6" ref="Y6:Y11">X7*0.85-S7</f>
        <v>-11.5</v>
      </c>
      <c r="Z7" s="21">
        <f t="shared" si="5"/>
        <v>1.334493762692196E-05</v>
      </c>
      <c r="AA7" s="22">
        <f>X7*0.85/H7</f>
        <v>8999.879895561358</v>
      </c>
    </row>
    <row r="8" spans="2:27" ht="15.75">
      <c r="B8" s="7">
        <v>3</v>
      </c>
      <c r="C8" s="7" t="s">
        <v>33</v>
      </c>
      <c r="D8" s="7" t="s">
        <v>37</v>
      </c>
      <c r="E8" s="7" t="s">
        <v>27</v>
      </c>
      <c r="F8" s="15" t="s">
        <v>42</v>
      </c>
      <c r="G8" s="7">
        <v>3</v>
      </c>
      <c r="H8" s="7">
        <v>128.46</v>
      </c>
      <c r="I8" s="7">
        <f t="shared" si="0"/>
        <v>26.510000000000005</v>
      </c>
      <c r="J8" s="7">
        <v>101.95</v>
      </c>
      <c r="K8" s="7">
        <f t="shared" si="1"/>
        <v>10588</v>
      </c>
      <c r="L8" s="7">
        <f t="shared" si="2"/>
        <v>13341.48</v>
      </c>
      <c r="M8" s="7">
        <v>1360164</v>
      </c>
      <c r="N8" s="8" t="s">
        <v>21</v>
      </c>
      <c r="O8" s="7" t="s">
        <v>20</v>
      </c>
      <c r="P8" s="33"/>
      <c r="R8" s="1">
        <v>1704</v>
      </c>
      <c r="S8" s="1">
        <v>1252480</v>
      </c>
      <c r="T8" s="20">
        <v>1360164</v>
      </c>
      <c r="U8" s="20">
        <f>T8*0.85-S8</f>
        <v>-96340.6000000001</v>
      </c>
      <c r="V8" s="21">
        <f t="shared" si="3"/>
        <v>0.07691987097598373</v>
      </c>
      <c r="W8" s="22">
        <f t="shared" si="4"/>
        <v>8999.995329285379</v>
      </c>
      <c r="X8" s="20">
        <v>1360164</v>
      </c>
      <c r="Y8" s="20">
        <f t="shared" si="6"/>
        <v>-96340.6000000001</v>
      </c>
      <c r="Z8" s="21">
        <f t="shared" si="5"/>
        <v>0.07691987097598373</v>
      </c>
      <c r="AA8" s="22">
        <f>X8*0.85/H8</f>
        <v>8999.995329285379</v>
      </c>
    </row>
    <row r="9" spans="2:27" ht="15.75">
      <c r="B9" s="7">
        <v>4</v>
      </c>
      <c r="C9" s="7" t="s">
        <v>33</v>
      </c>
      <c r="D9" s="7" t="s">
        <v>30</v>
      </c>
      <c r="E9" s="7" t="s">
        <v>25</v>
      </c>
      <c r="F9" s="15" t="s">
        <v>43</v>
      </c>
      <c r="G9" s="7">
        <v>3</v>
      </c>
      <c r="H9" s="7">
        <v>95.75</v>
      </c>
      <c r="I9" s="7">
        <f t="shared" si="0"/>
        <v>19.760000000000005</v>
      </c>
      <c r="J9" s="7">
        <v>75.99</v>
      </c>
      <c r="K9" s="7">
        <f t="shared" si="1"/>
        <v>10588</v>
      </c>
      <c r="L9" s="7">
        <f t="shared" si="2"/>
        <v>13341.36</v>
      </c>
      <c r="M9" s="7">
        <v>1013810</v>
      </c>
      <c r="N9" s="8" t="s">
        <v>21</v>
      </c>
      <c r="O9" s="7" t="s">
        <v>20</v>
      </c>
      <c r="P9" s="33"/>
      <c r="R9" s="1">
        <v>1901</v>
      </c>
      <c r="S9" s="1">
        <v>861750</v>
      </c>
      <c r="T9" s="20">
        <v>1013810</v>
      </c>
      <c r="U9" s="20">
        <f>T9*0.85-S9</f>
        <v>-11.5</v>
      </c>
      <c r="V9" s="21">
        <f t="shared" si="3"/>
        <v>1.334493762692196E-05</v>
      </c>
      <c r="W9" s="22">
        <f t="shared" si="4"/>
        <v>8999.879895561358</v>
      </c>
      <c r="X9" s="20">
        <v>1013810</v>
      </c>
      <c r="Y9" s="20">
        <f t="shared" si="6"/>
        <v>-11.5</v>
      </c>
      <c r="Z9" s="21">
        <f t="shared" si="5"/>
        <v>1.334493762692196E-05</v>
      </c>
      <c r="AA9" s="22">
        <f>X9*0.85/H9</f>
        <v>8999.879895561358</v>
      </c>
    </row>
    <row r="10" spans="2:27" ht="15.75">
      <c r="B10" s="7">
        <v>5</v>
      </c>
      <c r="C10" s="7" t="s">
        <v>33</v>
      </c>
      <c r="D10" s="7" t="s">
        <v>31</v>
      </c>
      <c r="E10" s="7" t="s">
        <v>26</v>
      </c>
      <c r="F10" s="15" t="s">
        <v>43</v>
      </c>
      <c r="G10" s="7">
        <v>3</v>
      </c>
      <c r="H10" s="7">
        <v>95.75</v>
      </c>
      <c r="I10" s="7">
        <f t="shared" si="0"/>
        <v>19.760000000000005</v>
      </c>
      <c r="J10" s="7">
        <v>75.99</v>
      </c>
      <c r="K10" s="7">
        <f t="shared" si="1"/>
        <v>10588</v>
      </c>
      <c r="L10" s="7">
        <f t="shared" si="2"/>
        <v>13341.36</v>
      </c>
      <c r="M10" s="7">
        <v>1013810</v>
      </c>
      <c r="N10" s="8" t="s">
        <v>21</v>
      </c>
      <c r="O10" s="7" t="s">
        <v>20</v>
      </c>
      <c r="P10" s="33"/>
      <c r="R10" s="20">
        <v>2201</v>
      </c>
      <c r="S10" s="20">
        <v>861750</v>
      </c>
      <c r="T10" s="20">
        <v>1013810</v>
      </c>
      <c r="U10" s="20">
        <f>T10*0.85-S10</f>
        <v>-11.5</v>
      </c>
      <c r="V10" s="21">
        <f t="shared" si="3"/>
        <v>1.334493762692196E-05</v>
      </c>
      <c r="W10" s="22">
        <f t="shared" si="4"/>
        <v>8999.879895561358</v>
      </c>
      <c r="X10" s="20">
        <v>1013810</v>
      </c>
      <c r="Y10" s="20">
        <f t="shared" si="6"/>
        <v>-11.5</v>
      </c>
      <c r="Z10" s="21">
        <f t="shared" si="5"/>
        <v>1.334493762692196E-05</v>
      </c>
      <c r="AA10" s="22">
        <f>X10*0.85/H10</f>
        <v>8999.879895561358</v>
      </c>
    </row>
    <row r="11" spans="2:27" ht="15.75">
      <c r="B11" s="7">
        <v>6</v>
      </c>
      <c r="C11" s="7" t="s">
        <v>33</v>
      </c>
      <c r="D11" s="7" t="s">
        <v>32</v>
      </c>
      <c r="E11" s="7" t="s">
        <v>28</v>
      </c>
      <c r="F11" s="15" t="s">
        <v>43</v>
      </c>
      <c r="G11" s="7">
        <v>3</v>
      </c>
      <c r="H11" s="7">
        <v>95.75</v>
      </c>
      <c r="I11" s="7">
        <f t="shared" si="0"/>
        <v>19.760000000000005</v>
      </c>
      <c r="J11" s="7">
        <v>75.99</v>
      </c>
      <c r="K11" s="7">
        <f t="shared" si="1"/>
        <v>10588</v>
      </c>
      <c r="L11" s="7">
        <f t="shared" si="2"/>
        <v>13341.36</v>
      </c>
      <c r="M11" s="7">
        <v>1013810</v>
      </c>
      <c r="N11" s="8" t="s">
        <v>21</v>
      </c>
      <c r="O11" s="7" t="s">
        <v>20</v>
      </c>
      <c r="P11" s="33"/>
      <c r="R11" s="20">
        <v>2401</v>
      </c>
      <c r="S11" s="20">
        <v>861750</v>
      </c>
      <c r="T11" s="20">
        <v>1013810</v>
      </c>
      <c r="U11" s="20">
        <f>T11*0.85-S11</f>
        <v>-11.5</v>
      </c>
      <c r="V11" s="21">
        <f t="shared" si="3"/>
        <v>1.334493762692196E-05</v>
      </c>
      <c r="W11" s="22">
        <f t="shared" si="4"/>
        <v>8999.879895561358</v>
      </c>
      <c r="X11" s="20">
        <v>1013810</v>
      </c>
      <c r="Y11" s="20">
        <f t="shared" si="6"/>
        <v>-11.5</v>
      </c>
      <c r="Z11" s="21">
        <f t="shared" si="5"/>
        <v>1.334493762692196E-05</v>
      </c>
      <c r="AA11" s="22">
        <f>X11*0.85/H11</f>
        <v>8999.879895561358</v>
      </c>
    </row>
    <row r="12" spans="2:24" ht="15.75">
      <c r="B12" s="35" t="s">
        <v>22</v>
      </c>
      <c r="C12" s="36"/>
      <c r="D12" s="36"/>
      <c r="E12" s="36"/>
      <c r="F12" s="36"/>
      <c r="G12" s="37"/>
      <c r="H12" s="7">
        <f>ROUND(SUM(H6:H11),2)</f>
        <v>639.92</v>
      </c>
      <c r="I12" s="9">
        <f>ROUND(SUM(I6:I11),2)</f>
        <v>132.06</v>
      </c>
      <c r="J12" s="9">
        <f>ROUND(SUM(J6:J11),2)</f>
        <v>507.86</v>
      </c>
      <c r="K12" s="10">
        <f t="shared" si="1"/>
        <v>10650</v>
      </c>
      <c r="L12" s="11">
        <f t="shared" si="2"/>
        <v>13419.34</v>
      </c>
      <c r="M12" s="7">
        <f>SUM(M6:M11)</f>
        <v>6815148</v>
      </c>
      <c r="N12" s="8" t="s">
        <v>21</v>
      </c>
      <c r="O12" s="12" t="s">
        <v>21</v>
      </c>
      <c r="P12" s="34"/>
      <c r="R12" s="1"/>
      <c r="S12" s="1">
        <f>SUM(S6:S11)</f>
        <v>5937733</v>
      </c>
      <c r="T12" s="1">
        <f>SUM(T6:T11)</f>
        <v>6815148</v>
      </c>
      <c r="U12" s="1"/>
      <c r="V12" s="20"/>
      <c r="W12" s="1"/>
      <c r="X12" s="1">
        <f>SUM(X6:X11)</f>
        <v>6815148</v>
      </c>
    </row>
    <row r="13" spans="2:16" ht="39.75" customHeight="1">
      <c r="B13" s="38" t="str">
        <f>"本栋销售住宅共"&amp;COUNTA(D6:D11)&amp;"套，销售住宅总建筑面积："&amp;H12&amp;"㎡，套内面积："&amp;J12&amp;"㎡，分摊面积："&amp;I12&amp;"㎡，销售均价："&amp;K12&amp;"元/㎡（建筑面积）、"&amp;L12&amp;"元/㎡（套内建筑面积）。"</f>
        <v>本栋销售住宅共6套，销售住宅总建筑面积：639.92㎡，套内面积：507.86㎡，分摊面积：132.06㎡，销售均价：10650元/㎡（建筑面积）、13419.34元/㎡（套内建筑面积）。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</row>
    <row r="14" spans="2:16" ht="57.75" customHeight="1">
      <c r="B14" s="41" t="s">
        <v>23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2:16" ht="15.75">
      <c r="B15" s="31" t="s">
        <v>17</v>
      </c>
      <c r="C15" s="31"/>
      <c r="D15" s="31"/>
      <c r="E15" s="31"/>
      <c r="F15" s="31"/>
      <c r="G15" s="3"/>
      <c r="H15" s="3"/>
      <c r="I15" s="3"/>
      <c r="J15" s="3"/>
      <c r="K15" s="3"/>
      <c r="L15" s="43" t="s">
        <v>40</v>
      </c>
      <c r="M15" s="31"/>
      <c r="N15" s="3"/>
      <c r="O15" s="4"/>
      <c r="P15" s="4"/>
    </row>
    <row r="16" spans="2:16" ht="15.75">
      <c r="B16" s="31" t="s">
        <v>18</v>
      </c>
      <c r="C16" s="31"/>
      <c r="D16" s="31"/>
      <c r="E16" s="31"/>
      <c r="F16" s="31"/>
      <c r="G16" s="4"/>
      <c r="H16" s="4"/>
      <c r="I16" s="4"/>
      <c r="J16" s="4"/>
      <c r="K16" s="4"/>
      <c r="L16" s="26" t="s">
        <v>41</v>
      </c>
      <c r="M16" s="26"/>
      <c r="N16" s="3"/>
      <c r="O16" s="4"/>
      <c r="P16" s="4"/>
    </row>
    <row r="17" spans="2:16" ht="15.75">
      <c r="B17" s="31" t="s">
        <v>19</v>
      </c>
      <c r="C17" s="31"/>
      <c r="D17" s="31"/>
      <c r="E17" s="31"/>
      <c r="F17" s="3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sheetProtection/>
  <autoFilter ref="B5:Q17"/>
  <mergeCells count="27">
    <mergeCell ref="B17:F17"/>
    <mergeCell ref="P6:P12"/>
    <mergeCell ref="B12:G12"/>
    <mergeCell ref="B13:P13"/>
    <mergeCell ref="B14:P14"/>
    <mergeCell ref="B15:F15"/>
    <mergeCell ref="L15:M15"/>
    <mergeCell ref="B16:F16"/>
    <mergeCell ref="B1:C1"/>
    <mergeCell ref="B2:P2"/>
    <mergeCell ref="B3:H3"/>
    <mergeCell ref="B4:B5"/>
    <mergeCell ref="C4:C5"/>
    <mergeCell ref="D4:D5"/>
    <mergeCell ref="E4:E5"/>
    <mergeCell ref="P4:P5"/>
    <mergeCell ref="I4:I5"/>
    <mergeCell ref="J4:J5"/>
    <mergeCell ref="F4:F5"/>
    <mergeCell ref="G4:G5"/>
    <mergeCell ref="O4:O5"/>
    <mergeCell ref="H4:H5"/>
    <mergeCell ref="N4:N5"/>
    <mergeCell ref="L16:M16"/>
    <mergeCell ref="K4:K5"/>
    <mergeCell ref="L4:L5"/>
    <mergeCell ref="M4:M5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Jane</cp:lastModifiedBy>
  <cp:lastPrinted>2018-10-22T07:38:21Z</cp:lastPrinted>
  <dcterms:created xsi:type="dcterms:W3CDTF">2011-04-26T02:07:47Z</dcterms:created>
  <dcterms:modified xsi:type="dcterms:W3CDTF">2020-09-21T03:59:05Z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