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35"/>
  </bookViews>
  <sheets>
    <sheet name="1.汇总表" sheetId="1" r:id="rId1"/>
    <sheet name="1-1.地方病" sheetId="2" r:id="rId2"/>
    <sheet name="1-2.职业健康资金分配表" sheetId="3" r:id="rId3"/>
    <sheet name="1-3.重大疾病与健康危害因素监测" sheetId="4" r:id="rId4"/>
  </sheets>
  <definedNames>
    <definedName name="_xlnm._FilterDatabase" localSheetId="0" hidden="1">'1.汇总表'!$A$5:$N$18</definedName>
    <definedName name="_xlnm.Print_Titles" localSheetId="0">'1.汇总表'!$4:$5</definedName>
    <definedName name="_xlnm.Print_Area" localSheetId="0">'1.汇总表'!$A$1:$O$18</definedName>
    <definedName name="_xlnm.Print_Area" localSheetId="3">'1-3.重大疾病与健康危害因素监测'!$A$1:$L$15</definedName>
    <definedName name="_xlnm.Print_Titles" localSheetId="3">'1-3.重大疾病与健康危害因素监测'!$4:$4</definedName>
    <definedName name="_xlnm.Print_Titles" localSheetId="2">'1-2.职业健康资金分配表'!$4:$4</definedName>
    <definedName name="_xlnm.Print_Titles" localSheetId="1">'1-1.地方病'!$4:$5</definedName>
  </definedNames>
  <calcPr calcId="144525" concurrentCalc="0"/>
</workbook>
</file>

<file path=xl/sharedStrings.xml><?xml version="1.0" encoding="utf-8"?>
<sst xmlns="http://schemas.openxmlformats.org/spreadsheetml/2006/main" count="91">
  <si>
    <t>附件1</t>
  </si>
  <si>
    <t>2019年中央财政基本公共卫生服务补助资金分配表</t>
  </si>
  <si>
    <t>金额单位：万元</t>
  </si>
  <si>
    <t>地区</t>
  </si>
  <si>
    <t>2017年末常住人口（万人）</t>
  </si>
  <si>
    <t>基本测算数（总额按人均69元计算，剔除省本级资金后，对各市按常住人口数均分）</t>
  </si>
  <si>
    <t>2018年度省级基本公卫考核奖惩资金</t>
  </si>
  <si>
    <t>2019年应补助资金</t>
  </si>
  <si>
    <t>其中：</t>
  </si>
  <si>
    <t>粤财社〔2018〕273号）及2019年部门预算已安排资金</t>
  </si>
  <si>
    <t>本次安排资金</t>
  </si>
  <si>
    <t>重点地方病防治补助资金</t>
  </si>
  <si>
    <t>职业病防治补助资金</t>
  </si>
  <si>
    <t>重大疾病与健康危害因素监测补助资金</t>
  </si>
  <si>
    <t>国家应急队伍运维保障管理</t>
  </si>
  <si>
    <t>食品安全标准跟踪评价项目</t>
  </si>
  <si>
    <t>国家随机监督抽查项目</t>
  </si>
  <si>
    <t>基本避孕服务项目管理工作</t>
  </si>
  <si>
    <t>健康素养促进项目</t>
  </si>
  <si>
    <t>栏次</t>
  </si>
  <si>
    <t>1栏</t>
  </si>
  <si>
    <t>2栏</t>
  </si>
  <si>
    <t>3栏</t>
  </si>
  <si>
    <t>4栏=2栏+3栏</t>
  </si>
  <si>
    <t>5栏</t>
  </si>
  <si>
    <t>6栏</t>
  </si>
  <si>
    <t>7栏</t>
  </si>
  <si>
    <t>8栏</t>
  </si>
  <si>
    <t>9栏</t>
  </si>
  <si>
    <t>10栏</t>
  </si>
  <si>
    <t>11栏</t>
  </si>
  <si>
    <t>12栏</t>
  </si>
  <si>
    <t>13栏</t>
  </si>
  <si>
    <t>14栏=4栏-13栏</t>
  </si>
  <si>
    <t>合计</t>
  </si>
  <si>
    <t>市卫生健康局</t>
  </si>
  <si>
    <t>市人民医院</t>
  </si>
  <si>
    <t>市妇幼保健院</t>
  </si>
  <si>
    <t xml:space="preserve">市疾病预防控制中心 </t>
  </si>
  <si>
    <t>市慢性病防治医院</t>
  </si>
  <si>
    <t>清城区</t>
  </si>
  <si>
    <t>清新区</t>
  </si>
  <si>
    <t>佛冈县</t>
  </si>
  <si>
    <t>连州市</t>
  </si>
  <si>
    <t>阳山县</t>
  </si>
  <si>
    <t xml:space="preserve">备注：1.重点地方病防治、职业病防治和重大疾病与健康危害因素监测安排各地补助资金为最低标准，具体项目资金额度由各地根据项目开展实际统筹安排。
      2.其他项目（不限于表中项目，以省卫生健康委正式印发的工作方案为准）由各地根据实际统筹安排，补助资金可安排给城市社区卫生服务中心（站）、乡镇卫生院、村卫生站等基层医疗卫生机构和其他承担基本公共卫生服务任务的非基层医疗卫生机构。
     </t>
  </si>
  <si>
    <t>附件1-1</t>
  </si>
  <si>
    <t>2019年中央重点地方病防治项目资金测算表</t>
  </si>
  <si>
    <t>单位</t>
  </si>
  <si>
    <t>氟骨症治疗（人）</t>
  </si>
  <si>
    <t>监测评价</t>
  </si>
  <si>
    <t>社会动员</t>
  </si>
  <si>
    <t>能力建设</t>
  </si>
  <si>
    <t>药物治疗</t>
  </si>
  <si>
    <t>补助金额</t>
  </si>
  <si>
    <t>饮水型氟中毒监测评价(村)</t>
  </si>
  <si>
    <t>碘缺乏病监测评价(县)</t>
  </si>
  <si>
    <t>地市级质量控制与技术指导(县)</t>
  </si>
  <si>
    <t>省级抽查复核、分析汇总(县)</t>
  </si>
  <si>
    <t>省级（个）</t>
  </si>
  <si>
    <t>地市级（个）</t>
  </si>
  <si>
    <t>县级（个）</t>
  </si>
  <si>
    <t>清远市</t>
  </si>
  <si>
    <t>清远市疾病预防控制中心</t>
  </si>
  <si>
    <t>清城区疾病预防控制中心</t>
  </si>
  <si>
    <t>清新区疾病预防控制中心</t>
  </si>
  <si>
    <t>佛冈县疾病预防控制中心</t>
  </si>
  <si>
    <t>阳山县疾病预防控制中心</t>
  </si>
  <si>
    <t>连州市疾病预防控制中心</t>
  </si>
  <si>
    <t xml:space="preserve">备注：
1、氟骨症病人药物治疗补助标准（国家测算标准）：不补助。
2、监测评价补助标准（国家测算标准）：①饮水型氟中毒：0.04万元村；②碘缺乏病：4万元/县；③地市级质量控制与技术指导：1万元/县。
3、省级抽查复核、分析汇总补助标准：①此项任务需省、县级共同完成，因此省级不另设任务数，只补助经费；②饮水型氟中毒病区县（含碘缺乏病）：1万元/县；③其它县（只碘缺乏病）：0.5万元/县；
   4、社会动员补助标准（国家测算标准）：①省级：10万元/1个省；②地市级：3万元/1个地市；③县级：1万元/1个县。
5、能力建设补助标准（国家测算标准）：①省级：50万元/1个省；②地市级：20万元/1个地市；③县级：8万元/1个县。按国家疾控局的计划，于2019和2020年度分批完成对我省补助，今年市级补助11个、县级补助62个，其余市、县2020年补助。
</t>
  </si>
  <si>
    <t>附件1-2</t>
  </si>
  <si>
    <t>2019中央职业健康发展项目资金测算表</t>
  </si>
  <si>
    <t>单位金额：万元</t>
  </si>
  <si>
    <t>项目单位</t>
  </si>
  <si>
    <t>金额</t>
  </si>
  <si>
    <t>任务一、二、六：职业健康核心指标监测、职业病报告、网络直报数据的核查和质量控制及尘肺病随访与回顾性调查、工作场所职业病危害因素监测及重点行业职业病危害现状调查补助</t>
  </si>
  <si>
    <t>任务三、四、五：医疗卫生机构医用辐射防护监测、非医疗机构放射性危害因素监测、职业性放射性疾病监测补助</t>
  </si>
  <si>
    <t>清远市职业病防治所（市疾控中心）</t>
  </si>
  <si>
    <t>附件1-3</t>
  </si>
  <si>
    <t>2019中央重大疾病与健康危害因素监测项目资金测算表</t>
  </si>
  <si>
    <t>中国青少年烟草流行监测</t>
  </si>
  <si>
    <t>全国医疗服务成本价格监测网络</t>
  </si>
  <si>
    <t>重点传染病监测:含流感、SARS人禽流感、手足口病、登革热、布病、狂犬病、鼠疫及鼠传相关的传染病</t>
  </si>
  <si>
    <t>麻风病监测</t>
  </si>
  <si>
    <t>疟疾及其他寄生虫病防治监测</t>
  </si>
  <si>
    <t>伤害监测</t>
  </si>
  <si>
    <t>饮用水和环境卫生及学生常见病监测</t>
  </si>
  <si>
    <t>食品安全风险监测</t>
  </si>
  <si>
    <t>妇幼卫生监测</t>
  </si>
  <si>
    <t>中国居民健康素养监测</t>
  </si>
  <si>
    <t>市疾控中心</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</si>
</sst>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Red]\(0\)"/>
    <numFmt numFmtId="177" formatCode="0_ "/>
    <numFmt numFmtId="178" formatCode="0.00_);[Red]\(0.00\)"/>
    <numFmt numFmtId="179" formatCode="0.00_ "/>
    <numFmt numFmtId="180" formatCode="_ * #,##0_ ;_ * \-#,##0_ ;_ * &quot;-&quot;??_ ;_ @_ "/>
  </numFmts>
  <fonts count="43">
    <font>
      <sz val="11"/>
      <color theme="1"/>
      <name val="宋体"/>
      <charset val="134"/>
      <scheme val="minor"/>
    </font>
    <font>
      <sz val="11"/>
      <name val="宋体"/>
      <charset val="134"/>
      <scheme val="minor"/>
    </font>
    <font>
      <sz val="12"/>
      <name val="宋体"/>
      <charset val="134"/>
    </font>
    <font>
      <b/>
      <sz val="11"/>
      <color theme="1"/>
      <name val="宋体"/>
      <charset val="134"/>
      <scheme val="minor"/>
    </font>
    <font>
      <sz val="11"/>
      <name val="宋体"/>
      <charset val="134"/>
    </font>
    <font>
      <b/>
      <sz val="16"/>
      <color theme="1"/>
      <name val="宋体"/>
      <charset val="134"/>
      <scheme val="minor"/>
    </font>
    <font>
      <b/>
      <sz val="14"/>
      <color theme="1"/>
      <name val="宋体"/>
      <charset val="134"/>
      <scheme val="minor"/>
    </font>
    <font>
      <b/>
      <sz val="11"/>
      <name val="宋体"/>
      <charset val="134"/>
      <scheme val="minor"/>
    </font>
    <font>
      <sz val="9"/>
      <color indexed="8"/>
      <name val="宋体"/>
      <charset val="134"/>
    </font>
    <font>
      <sz val="10"/>
      <color theme="1"/>
      <name val="宋体"/>
      <charset val="134"/>
      <scheme val="minor"/>
    </font>
    <font>
      <sz val="16"/>
      <color theme="1"/>
      <name val="宋体"/>
      <charset val="134"/>
      <scheme val="minor"/>
    </font>
    <font>
      <b/>
      <sz val="12"/>
      <name val="宋体"/>
      <charset val="134"/>
    </font>
    <font>
      <b/>
      <sz val="11"/>
      <name val="宋体"/>
      <charset val="134"/>
    </font>
    <font>
      <b/>
      <sz val="11"/>
      <color indexed="8"/>
      <name val="宋体"/>
      <charset val="134"/>
    </font>
    <font>
      <sz val="11"/>
      <color indexed="8"/>
      <name val="宋体"/>
      <charset val="134"/>
    </font>
    <font>
      <sz val="11"/>
      <color indexed="53"/>
      <name val="宋体"/>
      <charset val="134"/>
    </font>
    <font>
      <b/>
      <sz val="16"/>
      <name val="宋体"/>
      <charset val="134"/>
    </font>
    <font>
      <sz val="16"/>
      <name val="宋体"/>
      <charset val="134"/>
    </font>
    <font>
      <b/>
      <sz val="10"/>
      <name val="宋体"/>
      <charset val="134"/>
    </font>
    <font>
      <sz val="10"/>
      <name val="宋体"/>
      <charset val="134"/>
    </font>
    <font>
      <sz val="10"/>
      <color indexed="8"/>
      <name val="宋体"/>
      <charset val="134"/>
    </font>
    <font>
      <b/>
      <sz val="18"/>
      <name val="方正小标宋简体"/>
      <charset val="134"/>
    </font>
    <font>
      <sz val="12"/>
      <name val="Times New Roman"/>
      <charset val="0"/>
    </font>
    <font>
      <sz val="11"/>
      <color theme="0"/>
      <name val="宋体"/>
      <charset val="0"/>
      <scheme val="minor"/>
    </font>
    <font>
      <sz val="11"/>
      <color theme="1"/>
      <name val="宋体"/>
      <charset val="0"/>
      <scheme val="minor"/>
    </font>
    <font>
      <b/>
      <sz val="11"/>
      <color rgb="FFFA7D00"/>
      <name val="宋体"/>
      <charset val="0"/>
      <scheme val="minor"/>
    </font>
    <font>
      <b/>
      <sz val="15"/>
      <color theme="3"/>
      <name val="宋体"/>
      <charset val="134"/>
      <scheme val="minor"/>
    </font>
    <font>
      <sz val="11"/>
      <color rgb="FF9C0006"/>
      <name val="宋体"/>
      <charset val="0"/>
      <scheme val="minor"/>
    </font>
    <font>
      <sz val="11"/>
      <color rgb="FFFA7D00"/>
      <name val="宋体"/>
      <charset val="0"/>
      <scheme val="minor"/>
    </font>
    <font>
      <i/>
      <sz val="11"/>
      <color rgb="FF7F7F7F"/>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FFFFFF"/>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sz val="11"/>
      <color rgb="FF9C6500"/>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
      <sz val="10"/>
      <name val="Arial"/>
      <charset val="0"/>
    </font>
  </fonts>
  <fills count="33">
    <fill>
      <patternFill patternType="none"/>
    </fill>
    <fill>
      <patternFill patternType="gray125"/>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4"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5" tint="0.799981688894314"/>
        <bgColor indexed="64"/>
      </patternFill>
    </fill>
    <fill>
      <patternFill patternType="solid">
        <fgColor rgb="FFC6EFCE"/>
        <bgColor indexed="64"/>
      </patternFill>
    </fill>
    <fill>
      <patternFill patternType="solid">
        <fgColor theme="5"/>
        <bgColor indexed="64"/>
      </patternFill>
    </fill>
    <fill>
      <patternFill patternType="solid">
        <fgColor theme="7"/>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42" fontId="0" fillId="0" borderId="0" applyFont="0" applyFill="0" applyBorder="0" applyAlignment="0" applyProtection="0">
      <alignment vertical="center"/>
    </xf>
    <xf numFmtId="0" fontId="14" fillId="0" borderId="0" applyProtection="0">
      <alignment vertical="center"/>
    </xf>
    <xf numFmtId="0" fontId="24" fillId="6" borderId="0" applyNumberFormat="0" applyBorder="0" applyAlignment="0" applyProtection="0">
      <alignment vertical="center"/>
    </xf>
    <xf numFmtId="0" fontId="30"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4" borderId="0" applyNumberFormat="0" applyBorder="0" applyAlignment="0" applyProtection="0">
      <alignment vertical="center"/>
    </xf>
    <xf numFmtId="0" fontId="27" fillId="8" borderId="0" applyNumberFormat="0" applyBorder="0" applyAlignment="0" applyProtection="0">
      <alignment vertical="center"/>
    </xf>
    <xf numFmtId="43" fontId="0" fillId="0" borderId="0" applyFont="0" applyFill="0" applyBorder="0" applyAlignment="0" applyProtection="0">
      <alignment vertical="center"/>
    </xf>
    <xf numFmtId="0" fontId="23" fillId="11"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3" borderId="13" applyNumberFormat="0" applyFont="0" applyAlignment="0" applyProtection="0">
      <alignment vertical="center"/>
    </xf>
    <xf numFmtId="0" fontId="23" fillId="3" borderId="0" applyNumberFormat="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10" applyNumberFormat="0" applyFill="0" applyAlignment="0" applyProtection="0">
      <alignment vertical="center"/>
    </xf>
    <xf numFmtId="0" fontId="37" fillId="0" borderId="10" applyNumberFormat="0" applyFill="0" applyAlignment="0" applyProtection="0">
      <alignment vertical="center"/>
    </xf>
    <xf numFmtId="0" fontId="23" fillId="12" borderId="0" applyNumberFormat="0" applyBorder="0" applyAlignment="0" applyProtection="0">
      <alignment vertical="center"/>
    </xf>
    <xf numFmtId="0" fontId="33" fillId="0" borderId="12" applyNumberFormat="0" applyFill="0" applyAlignment="0" applyProtection="0">
      <alignment vertical="center"/>
    </xf>
    <xf numFmtId="0" fontId="23" fillId="19" borderId="0" applyNumberFormat="0" applyBorder="0" applyAlignment="0" applyProtection="0">
      <alignment vertical="center"/>
    </xf>
    <xf numFmtId="0" fontId="40" fillId="7" borderId="16" applyNumberFormat="0" applyAlignment="0" applyProtection="0">
      <alignment vertical="center"/>
    </xf>
    <xf numFmtId="0" fontId="25" fillId="7" borderId="9" applyNumberFormat="0" applyAlignment="0" applyProtection="0">
      <alignment vertical="center"/>
    </xf>
    <xf numFmtId="0" fontId="34" fillId="14" borderId="14" applyNumberFormat="0" applyAlignment="0" applyProtection="0">
      <alignment vertical="center"/>
    </xf>
    <xf numFmtId="0" fontId="24" fillId="10" borderId="0" applyNumberFormat="0" applyBorder="0" applyAlignment="0" applyProtection="0">
      <alignment vertical="center"/>
    </xf>
    <xf numFmtId="0" fontId="23" fillId="23" borderId="0" applyNumberFormat="0" applyBorder="0" applyAlignment="0" applyProtection="0">
      <alignment vertical="center"/>
    </xf>
    <xf numFmtId="0" fontId="28" fillId="0" borderId="11" applyNumberFormat="0" applyFill="0" applyAlignment="0" applyProtection="0">
      <alignment vertical="center"/>
    </xf>
    <xf numFmtId="0" fontId="39" fillId="0" borderId="15" applyNumberFormat="0" applyFill="0" applyAlignment="0" applyProtection="0">
      <alignment vertical="center"/>
    </xf>
    <xf numFmtId="0" fontId="41" fillId="22" borderId="0" applyNumberFormat="0" applyBorder="0" applyAlignment="0" applyProtection="0">
      <alignment vertical="center"/>
    </xf>
    <xf numFmtId="0" fontId="38" fillId="20" borderId="0" applyNumberFormat="0" applyBorder="0" applyAlignment="0" applyProtection="0">
      <alignment vertical="center"/>
    </xf>
    <xf numFmtId="0" fontId="24" fillId="25" borderId="0" applyNumberFormat="0" applyBorder="0" applyAlignment="0" applyProtection="0">
      <alignment vertical="center"/>
    </xf>
    <xf numFmtId="0" fontId="23" fillId="16" borderId="0" applyNumberFormat="0" applyBorder="0" applyAlignment="0" applyProtection="0">
      <alignment vertical="center"/>
    </xf>
    <xf numFmtId="0" fontId="24" fillId="15" borderId="0" applyNumberFormat="0" applyBorder="0" applyAlignment="0" applyProtection="0">
      <alignment vertical="center"/>
    </xf>
    <xf numFmtId="0" fontId="24" fillId="17" borderId="0" applyNumberFormat="0" applyBorder="0" applyAlignment="0" applyProtection="0">
      <alignment vertical="center"/>
    </xf>
    <xf numFmtId="0" fontId="24" fillId="21" borderId="0" applyNumberFormat="0" applyBorder="0" applyAlignment="0" applyProtection="0">
      <alignment vertical="center"/>
    </xf>
    <xf numFmtId="0" fontId="24" fillId="18" borderId="0" applyNumberFormat="0" applyBorder="0" applyAlignment="0" applyProtection="0">
      <alignment vertical="center"/>
    </xf>
    <xf numFmtId="0" fontId="23" fillId="27" borderId="0" applyNumberFormat="0" applyBorder="0" applyAlignment="0" applyProtection="0">
      <alignment vertical="center"/>
    </xf>
    <xf numFmtId="0" fontId="23" fillId="24" borderId="0" applyNumberFormat="0" applyBorder="0" applyAlignment="0" applyProtection="0">
      <alignment vertical="center"/>
    </xf>
    <xf numFmtId="0" fontId="24" fillId="29" borderId="0" applyNumberFormat="0" applyBorder="0" applyAlignment="0" applyProtection="0">
      <alignment vertical="center"/>
    </xf>
    <xf numFmtId="0" fontId="24" fillId="32" borderId="0" applyNumberFormat="0" applyBorder="0" applyAlignment="0" applyProtection="0">
      <alignment vertical="center"/>
    </xf>
    <xf numFmtId="0" fontId="23" fillId="2" borderId="0" applyNumberFormat="0" applyBorder="0" applyAlignment="0" applyProtection="0">
      <alignment vertical="center"/>
    </xf>
    <xf numFmtId="0" fontId="14" fillId="0" borderId="0">
      <alignment vertical="center"/>
    </xf>
    <xf numFmtId="0" fontId="24" fillId="31" borderId="0" applyNumberFormat="0" applyBorder="0" applyAlignment="0" applyProtection="0">
      <alignment vertical="center"/>
    </xf>
    <xf numFmtId="0" fontId="23" fillId="5" borderId="0" applyNumberFormat="0" applyBorder="0" applyAlignment="0" applyProtection="0">
      <alignment vertical="center"/>
    </xf>
    <xf numFmtId="0" fontId="23" fillId="28" borderId="0" applyNumberFormat="0" applyBorder="0" applyAlignment="0" applyProtection="0">
      <alignment vertical="center"/>
    </xf>
    <xf numFmtId="0" fontId="24" fillId="30" borderId="0" applyNumberFormat="0" applyBorder="0" applyAlignment="0" applyProtection="0">
      <alignment vertical="center"/>
    </xf>
    <xf numFmtId="0" fontId="23" fillId="26" borderId="0" applyNumberFormat="0" applyBorder="0" applyAlignment="0" applyProtection="0">
      <alignment vertical="center"/>
    </xf>
    <xf numFmtId="0" fontId="14" fillId="0" borderId="0">
      <alignment vertical="center"/>
    </xf>
    <xf numFmtId="0" fontId="14" fillId="0" borderId="0" applyProtection="0">
      <alignment vertical="center"/>
    </xf>
    <xf numFmtId="0" fontId="0" fillId="0" borderId="0"/>
    <xf numFmtId="0" fontId="2" fillId="0" borderId="0" applyProtection="0"/>
    <xf numFmtId="0" fontId="42" fillId="0" borderId="0" applyNumberFormat="0" applyFill="0" applyBorder="0" applyAlignment="0" applyProtection="0"/>
  </cellStyleXfs>
  <cellXfs count="9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xf>
    <xf numFmtId="0" fontId="2" fillId="0" borderId="0" xfId="0" applyFont="1" applyAlignment="1">
      <alignment horizontal="center"/>
    </xf>
    <xf numFmtId="0" fontId="2" fillId="0" borderId="0" xfId="0" applyFont="1" applyAlignment="1">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Alignment="1"/>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4" fillId="0" borderId="1" xfId="0" applyFont="1" applyBorder="1" applyAlignment="1">
      <alignment horizontal="center"/>
    </xf>
    <xf numFmtId="0" fontId="1" fillId="0" borderId="1" xfId="0" applyFont="1" applyBorder="1" applyAlignment="1">
      <alignment horizontal="center"/>
    </xf>
    <xf numFmtId="0" fontId="4" fillId="0" borderId="1" xfId="0" applyFont="1" applyBorder="1">
      <alignment vertical="center"/>
    </xf>
    <xf numFmtId="43" fontId="3" fillId="0" borderId="1" xfId="9" applyFont="1" applyBorder="1" applyAlignment="1">
      <alignment horizontal="center"/>
    </xf>
    <xf numFmtId="0" fontId="2" fillId="0" borderId="1" xfId="0" applyFont="1" applyBorder="1" applyAlignment="1">
      <alignment horizontal="center"/>
    </xf>
    <xf numFmtId="178" fontId="8" fillId="0" borderId="1" xfId="52" applyNumberFormat="1" applyFont="1" applyFill="1" applyBorder="1" applyAlignment="1">
      <alignment horizontal="center" vertical="center" wrapText="1"/>
    </xf>
    <xf numFmtId="0" fontId="9" fillId="0" borderId="2" xfId="0" applyFont="1" applyBorder="1" applyAlignment="1">
      <alignment horizontal="right"/>
    </xf>
    <xf numFmtId="0" fontId="10"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lignment vertical="center"/>
    </xf>
    <xf numFmtId="0" fontId="4" fillId="0" borderId="0" xfId="0" applyFont="1" applyFill="1" applyAlignment="1">
      <alignment vertical="center"/>
    </xf>
    <xf numFmtId="0" fontId="5"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11" fillId="0" borderId="1"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1" xfId="55" applyNumberFormat="1" applyFont="1" applyFill="1" applyBorder="1" applyAlignment="1">
      <alignment horizontal="left" vertical="center" wrapText="1"/>
    </xf>
    <xf numFmtId="43" fontId="12" fillId="0" borderId="1" xfId="9" applyFont="1" applyFill="1" applyBorder="1" applyAlignment="1">
      <alignment vertical="center"/>
    </xf>
    <xf numFmtId="43" fontId="3" fillId="0" borderId="1" xfId="9" applyFont="1" applyFill="1" applyBorder="1" applyAlignment="1"/>
    <xf numFmtId="0" fontId="4" fillId="0" borderId="1" xfId="55" applyNumberFormat="1" applyFont="1" applyFill="1" applyBorder="1" applyAlignment="1">
      <alignment horizontal="left" vertical="center" wrapText="1"/>
    </xf>
    <xf numFmtId="43" fontId="4" fillId="0" borderId="1" xfId="9" applyFont="1" applyFill="1" applyBorder="1" applyAlignment="1">
      <alignment vertical="center"/>
    </xf>
    <xf numFmtId="43" fontId="0" fillId="0" borderId="1" xfId="9" applyFont="1" applyFill="1" applyBorder="1" applyAlignment="1"/>
    <xf numFmtId="0" fontId="2" fillId="0" borderId="1" xfId="0" applyFont="1" applyFill="1" applyBorder="1">
      <alignment vertical="center"/>
    </xf>
    <xf numFmtId="0" fontId="13"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wrapText="1"/>
    </xf>
    <xf numFmtId="179" fontId="14" fillId="0" borderId="0" xfId="0" applyNumberFormat="1" applyFont="1" applyFill="1" applyBorder="1" applyAlignment="1" applyProtection="1">
      <alignment vertical="center" wrapText="1"/>
    </xf>
    <xf numFmtId="179" fontId="15"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vertical="center"/>
    </xf>
    <xf numFmtId="179" fontId="14"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horizontal="center" vertical="center" wrapText="1"/>
    </xf>
    <xf numFmtId="179" fontId="16" fillId="0" borderId="0"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center" vertical="center" wrapText="1"/>
    </xf>
    <xf numFmtId="179" fontId="17" fillId="0" borderId="0" xfId="0" applyNumberFormat="1" applyFont="1" applyFill="1" applyBorder="1" applyAlignment="1" applyProtection="1">
      <alignment horizontal="center" vertical="center" wrapText="1"/>
    </xf>
    <xf numFmtId="179" fontId="4" fillId="0" borderId="0" xfId="0" applyNumberFormat="1" applyFont="1" applyFill="1" applyBorder="1" applyAlignment="1" applyProtection="1">
      <alignment horizontal="center" vertical="center" wrapText="1"/>
    </xf>
    <xf numFmtId="0" fontId="18" fillId="0" borderId="3" xfId="0" applyNumberFormat="1" applyFont="1" applyFill="1" applyBorder="1" applyAlignment="1" applyProtection="1">
      <alignment horizontal="center" vertical="center" wrapText="1"/>
    </xf>
    <xf numFmtId="179" fontId="18" fillId="0" borderId="3" xfId="0" applyNumberFormat="1" applyFont="1" applyFill="1" applyBorder="1" applyAlignment="1" applyProtection="1">
      <alignment horizontal="center" vertical="center" wrapText="1"/>
    </xf>
    <xf numFmtId="0" fontId="18" fillId="0" borderId="4" xfId="0" applyNumberFormat="1" applyFont="1" applyFill="1" applyBorder="1" applyAlignment="1" applyProtection="1">
      <alignment horizontal="center" vertical="center" wrapText="1"/>
    </xf>
    <xf numFmtId="0" fontId="18" fillId="0" borderId="5" xfId="0" applyNumberFormat="1" applyFont="1" applyFill="1" applyBorder="1" applyAlignment="1" applyProtection="1">
      <alignment horizontal="center" vertical="center" wrapText="1"/>
    </xf>
    <xf numFmtId="0" fontId="18" fillId="0" borderId="6" xfId="0" applyNumberFormat="1" applyFont="1" applyFill="1" applyBorder="1" applyAlignment="1" applyProtection="1">
      <alignment horizontal="center" vertical="center" wrapText="1"/>
    </xf>
    <xf numFmtId="0" fontId="18" fillId="0" borderId="7" xfId="0" applyNumberFormat="1" applyFont="1" applyFill="1" applyBorder="1" applyAlignment="1" applyProtection="1">
      <alignment horizontal="center" vertical="center" wrapText="1"/>
    </xf>
    <xf numFmtId="179" fontId="18" fillId="0" borderId="7"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179" fontId="19" fillId="0" borderId="1" xfId="0" applyNumberFormat="1" applyFont="1" applyFill="1" applyBorder="1" applyAlignment="1" applyProtection="1">
      <alignment horizontal="center" vertical="center" wrapText="1"/>
    </xf>
    <xf numFmtId="176" fontId="19" fillId="0" borderId="1"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wrapText="1"/>
    </xf>
    <xf numFmtId="179" fontId="18" fillId="0" borderId="1" xfId="0" applyNumberFormat="1" applyFont="1" applyFill="1" applyBorder="1" applyAlignment="1" applyProtection="1">
      <alignment horizontal="center" vertical="center" wrapText="1"/>
    </xf>
    <xf numFmtId="43" fontId="19" fillId="0" borderId="1" xfId="9" applyFont="1" applyFill="1" applyBorder="1" applyAlignment="1">
      <alignment horizontal="center" vertical="center" wrapText="1"/>
    </xf>
    <xf numFmtId="177" fontId="19" fillId="0" borderId="1"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left" vertical="center" wrapText="1"/>
    </xf>
    <xf numFmtId="179" fontId="20" fillId="0" borderId="0" xfId="0" applyNumberFormat="1" applyFont="1" applyFill="1" applyBorder="1" applyAlignment="1" applyProtection="1">
      <alignment horizontal="left" vertical="center" wrapText="1"/>
    </xf>
    <xf numFmtId="0" fontId="20" fillId="0" borderId="0" xfId="0" applyNumberFormat="1" applyFont="1" applyFill="1" applyBorder="1" applyAlignment="1" applyProtection="1">
      <alignment horizontal="left" vertical="center" wrapText="1"/>
    </xf>
    <xf numFmtId="0" fontId="19" fillId="0" borderId="2" xfId="0" applyNumberFormat="1" applyFont="1" applyFill="1" applyBorder="1" applyAlignment="1" applyProtection="1">
      <alignment horizontal="right" vertical="center" wrapText="1"/>
    </xf>
    <xf numFmtId="179" fontId="19" fillId="0" borderId="2" xfId="0" applyNumberFormat="1" applyFont="1" applyFill="1" applyBorder="1" applyAlignment="1" applyProtection="1">
      <alignment horizontal="right" vertical="center" wrapText="1"/>
    </xf>
    <xf numFmtId="0" fontId="4" fillId="0" borderId="0" xfId="0" applyFont="1" applyAlignment="1">
      <alignment vertical="center"/>
    </xf>
    <xf numFmtId="0" fontId="4" fillId="0" borderId="0" xfId="0" applyFont="1" applyAlignment="1">
      <alignment horizontal="center" vertical="center" wrapText="1"/>
    </xf>
    <xf numFmtId="0" fontId="2" fillId="0" borderId="0" xfId="0" applyFont="1" applyAlignment="1">
      <alignment horizontal="center" vertical="center" wrapText="1"/>
    </xf>
    <xf numFmtId="179" fontId="2" fillId="0" borderId="0" xfId="0" applyNumberFormat="1" applyFont="1" applyAlignment="1">
      <alignment vertical="center"/>
    </xf>
    <xf numFmtId="177" fontId="2" fillId="0" borderId="0" xfId="0" applyNumberFormat="1" applyFont="1" applyAlignment="1">
      <alignment vertical="center"/>
    </xf>
    <xf numFmtId="0" fontId="19" fillId="0" borderId="0" xfId="0" applyFont="1" applyAlignment="1">
      <alignment vertical="center" wrapText="1"/>
    </xf>
    <xf numFmtId="179" fontId="4" fillId="0" borderId="0" xfId="0" applyNumberFormat="1" applyFont="1" applyAlignment="1">
      <alignment vertical="center" wrapText="1"/>
    </xf>
    <xf numFmtId="177" fontId="4" fillId="0" borderId="0" xfId="0" applyNumberFormat="1" applyFont="1" applyAlignment="1">
      <alignment vertical="center" wrapText="1"/>
    </xf>
    <xf numFmtId="0" fontId="21" fillId="0" borderId="0" xfId="0" applyFont="1" applyAlignment="1">
      <alignment horizontal="center" vertical="center" wrapText="1"/>
    </xf>
    <xf numFmtId="179" fontId="21" fillId="0" borderId="0" xfId="0" applyNumberFormat="1" applyFont="1" applyAlignment="1">
      <alignment horizontal="center" vertical="center" wrapText="1"/>
    </xf>
    <xf numFmtId="177" fontId="21" fillId="0" borderId="0" xfId="0" applyNumberFormat="1" applyFont="1" applyAlignment="1">
      <alignment horizontal="center" vertical="center" wrapText="1"/>
    </xf>
    <xf numFmtId="0" fontId="22" fillId="0" borderId="0" xfId="0" applyFont="1" applyAlignment="1">
      <alignment vertical="center"/>
    </xf>
    <xf numFmtId="179" fontId="22" fillId="0" borderId="0" xfId="0" applyNumberFormat="1" applyFont="1" applyAlignment="1">
      <alignment vertical="center"/>
    </xf>
    <xf numFmtId="177" fontId="22" fillId="0" borderId="0" xfId="0" applyNumberFormat="1" applyFont="1" applyAlignment="1">
      <alignment vertical="center"/>
    </xf>
    <xf numFmtId="0" fontId="18" fillId="0" borderId="1" xfId="0" applyFont="1" applyBorder="1" applyAlignment="1">
      <alignment horizontal="center" vertical="center" wrapText="1"/>
    </xf>
    <xf numFmtId="179" fontId="18" fillId="0" borderId="1" xfId="51" applyNumberFormat="1" applyFont="1" applyFill="1" applyBorder="1" applyAlignment="1">
      <alignment horizontal="center" vertical="center" wrapText="1"/>
    </xf>
    <xf numFmtId="179" fontId="18" fillId="0" borderId="1" xfId="0" applyNumberFormat="1" applyFont="1" applyBorder="1" applyAlignment="1">
      <alignment horizontal="center" vertical="center" wrapText="1"/>
    </xf>
    <xf numFmtId="177" fontId="18" fillId="0" borderId="1" xfId="0" applyNumberFormat="1" applyFont="1" applyBorder="1" applyAlignment="1">
      <alignment horizontal="left" vertical="center"/>
    </xf>
    <xf numFmtId="0" fontId="18" fillId="0" borderId="1" xfId="51"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xf>
    <xf numFmtId="43" fontId="18" fillId="0" borderId="1" xfId="9" applyFont="1" applyFill="1" applyBorder="1" applyAlignment="1" applyProtection="1">
      <alignment horizontal="center" vertical="center"/>
    </xf>
    <xf numFmtId="0" fontId="19" fillId="0" borderId="1" xfId="0" applyNumberFormat="1" applyFont="1" applyFill="1" applyBorder="1" applyAlignment="1" applyProtection="1">
      <alignment horizontal="center" vertical="center"/>
    </xf>
    <xf numFmtId="43" fontId="19" fillId="0" borderId="1" xfId="9" applyFont="1" applyFill="1" applyBorder="1" applyAlignment="1" applyProtection="1">
      <alignment horizontal="center" vertical="center"/>
    </xf>
    <xf numFmtId="0" fontId="19" fillId="0" borderId="0" xfId="0" applyFont="1" applyBorder="1" applyAlignment="1">
      <alignment horizontal="left" vertical="center" wrapText="1"/>
    </xf>
    <xf numFmtId="179" fontId="19" fillId="0" borderId="8" xfId="0" applyNumberFormat="1" applyFont="1" applyFill="1" applyBorder="1" applyAlignment="1" applyProtection="1">
      <alignment horizontal="left" vertical="center" wrapText="1"/>
    </xf>
    <xf numFmtId="177" fontId="19" fillId="0" borderId="0" xfId="0" applyNumberFormat="1" applyFont="1" applyFill="1" applyBorder="1" applyAlignment="1" applyProtection="1">
      <alignment horizontal="left" vertical="center" wrapText="1"/>
    </xf>
    <xf numFmtId="0" fontId="4" fillId="0" borderId="0" xfId="0" applyFont="1" applyAlignment="1">
      <alignment horizontal="right" vertical="center"/>
    </xf>
    <xf numFmtId="180" fontId="18" fillId="0" borderId="1" xfId="9" applyNumberFormat="1" applyFont="1" applyFill="1" applyBorder="1" applyAlignment="1" applyProtection="1">
      <alignment horizontal="center" vertical="center"/>
    </xf>
    <xf numFmtId="43" fontId="18" fillId="0" borderId="1" xfId="9" applyFont="1" applyFill="1" applyBorder="1" applyAlignment="1">
      <alignment horizontal="center" vertical="center"/>
    </xf>
    <xf numFmtId="180" fontId="19" fillId="0" borderId="1" xfId="9" applyNumberFormat="1" applyFont="1" applyFill="1" applyBorder="1" applyAlignment="1" applyProtection="1">
      <alignment horizontal="center" vertical="center"/>
    </xf>
    <xf numFmtId="43" fontId="19" fillId="0" borderId="1" xfId="9" applyFont="1" applyFill="1" applyBorder="1" applyAlignment="1">
      <alignment horizontal="center" vertical="center"/>
    </xf>
  </cellXfs>
  <cellStyles count="56">
    <cellStyle name="常规" xfId="0" builtinId="0"/>
    <cellStyle name="货币[0]" xfId="1" builtinId="7"/>
    <cellStyle name="常规_疟疾防治项目"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_疟疾防治项目 2" xfId="52"/>
    <cellStyle name="常规 3" xfId="53"/>
    <cellStyle name="常规_总表_1_流感、、SARS人禽流感等重点急性传染病监测项目资金测算表" xfId="54"/>
    <cellStyle name="常规 2" xfId="55"/>
  </cellStyles>
  <tableStyles count="0" defaultTableStyle="TableStyleMedium2"/>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O18"/>
  <sheetViews>
    <sheetView tabSelected="1" view="pageBreakPreview" zoomScaleNormal="80" zoomScaleSheetLayoutView="100" workbookViewId="0">
      <pane ySplit="5" topLeftCell="A6" activePane="bottomLeft" state="frozen"/>
      <selection/>
      <selection pane="bottomLeft" activeCell="D22" sqref="D22"/>
    </sheetView>
  </sheetViews>
  <sheetFormatPr defaultColWidth="9.16666666666667" defaultRowHeight="15.6"/>
  <cols>
    <col min="1" max="1" width="25.6481481481481" style="5" customWidth="1"/>
    <col min="2" max="2" width="10.712962962963" style="71" customWidth="1"/>
    <col min="3" max="3" width="13.8518518518519" style="72" customWidth="1"/>
    <col min="4" max="4" width="9.53703703703704" style="72" customWidth="1"/>
    <col min="5" max="5" width="13.9814814814815" style="72" customWidth="1"/>
    <col min="6" max="6" width="13.8888888888889" style="5" customWidth="1"/>
    <col min="7" max="8" width="11.6296296296296" style="5" customWidth="1"/>
    <col min="9" max="9" width="9.14814814814815" style="5" customWidth="1"/>
    <col min="10" max="10" width="8" style="5" customWidth="1"/>
    <col min="11" max="11" width="8.32407407407407" style="5" customWidth="1"/>
    <col min="12" max="12" width="10.2962962962963" style="5" customWidth="1"/>
    <col min="13" max="13" width="8.33333333333333" style="5" customWidth="1"/>
    <col min="14" max="14" width="13.7222222222222" style="5" customWidth="1"/>
    <col min="15" max="15" width="12.6666666666667" style="5" customWidth="1"/>
    <col min="16" max="16153" width="9.16666666666667" style="5"/>
    <col min="16154" max="16185" width="9.16666666666667" style="2"/>
    <col min="16186" max="16384" width="9.16666666666667" style="5"/>
  </cols>
  <sheetData>
    <row r="1" ht="21.95" customHeight="1" spans="1:15">
      <c r="A1" s="73" t="s">
        <v>0</v>
      </c>
      <c r="B1" s="74"/>
      <c r="C1" s="75"/>
      <c r="D1" s="75"/>
      <c r="E1" s="75"/>
      <c r="F1" s="75"/>
      <c r="G1" s="75"/>
      <c r="H1" s="75"/>
      <c r="I1" s="75"/>
      <c r="J1" s="75"/>
      <c r="K1" s="75"/>
      <c r="L1" s="75"/>
      <c r="M1" s="75"/>
      <c r="N1" s="75"/>
      <c r="O1" s="75"/>
    </row>
    <row r="2" ht="30" customHeight="1" spans="1:15">
      <c r="A2" s="76" t="s">
        <v>1</v>
      </c>
      <c r="B2" s="77"/>
      <c r="C2" s="78"/>
      <c r="D2" s="78"/>
      <c r="E2" s="78"/>
      <c r="F2" s="76"/>
      <c r="G2" s="76"/>
      <c r="H2" s="76"/>
      <c r="I2" s="76"/>
      <c r="J2" s="76"/>
      <c r="K2" s="76"/>
      <c r="L2" s="76"/>
      <c r="M2" s="76"/>
      <c r="N2" s="76"/>
      <c r="O2" s="76"/>
    </row>
    <row r="3" ht="24" customHeight="1" spans="1:15">
      <c r="A3" s="79"/>
      <c r="B3" s="80"/>
      <c r="C3" s="81"/>
      <c r="D3" s="81"/>
      <c r="E3" s="81"/>
      <c r="F3" s="79"/>
      <c r="G3" s="79"/>
      <c r="H3" s="79"/>
      <c r="I3" s="79"/>
      <c r="J3" s="79"/>
      <c r="K3" s="79"/>
      <c r="L3" s="79"/>
      <c r="M3" s="79"/>
      <c r="N3" s="94"/>
      <c r="O3" s="94" t="s">
        <v>2</v>
      </c>
    </row>
    <row r="4" s="68" customFormat="1" ht="24" customHeight="1" spans="1:15">
      <c r="A4" s="82" t="s">
        <v>3</v>
      </c>
      <c r="B4" s="83" t="s">
        <v>4</v>
      </c>
      <c r="C4" s="83" t="s">
        <v>5</v>
      </c>
      <c r="D4" s="84" t="s">
        <v>6</v>
      </c>
      <c r="E4" s="83" t="s">
        <v>7</v>
      </c>
      <c r="F4" s="85" t="s">
        <v>8</v>
      </c>
      <c r="G4" s="85"/>
      <c r="H4" s="85"/>
      <c r="I4" s="85"/>
      <c r="J4" s="85"/>
      <c r="K4" s="85"/>
      <c r="L4" s="85"/>
      <c r="M4" s="85"/>
      <c r="N4" s="82" t="s">
        <v>9</v>
      </c>
      <c r="O4" s="82" t="s">
        <v>10</v>
      </c>
    </row>
    <row r="5" s="69" customFormat="1" ht="72.95" customHeight="1" spans="1:15">
      <c r="A5" s="82"/>
      <c r="B5" s="83"/>
      <c r="C5" s="83"/>
      <c r="D5" s="84"/>
      <c r="E5" s="83"/>
      <c r="F5" s="59" t="s">
        <v>11</v>
      </c>
      <c r="G5" s="59" t="s">
        <v>12</v>
      </c>
      <c r="H5" s="59" t="s">
        <v>13</v>
      </c>
      <c r="I5" s="59" t="s">
        <v>14</v>
      </c>
      <c r="J5" s="59" t="s">
        <v>15</v>
      </c>
      <c r="K5" s="59" t="s">
        <v>16</v>
      </c>
      <c r="L5" s="59" t="s">
        <v>17</v>
      </c>
      <c r="M5" s="86" t="s">
        <v>18</v>
      </c>
      <c r="N5" s="82"/>
      <c r="O5" s="82"/>
    </row>
    <row r="6" s="70" customFormat="1" ht="51" customHeight="1" spans="1:15">
      <c r="A6" s="86" t="s">
        <v>19</v>
      </c>
      <c r="B6" s="83" t="s">
        <v>20</v>
      </c>
      <c r="C6" s="83" t="s">
        <v>21</v>
      </c>
      <c r="D6" s="83" t="s">
        <v>22</v>
      </c>
      <c r="E6" s="83" t="s">
        <v>23</v>
      </c>
      <c r="F6" s="83" t="s">
        <v>24</v>
      </c>
      <c r="G6" s="83" t="s">
        <v>25</v>
      </c>
      <c r="H6" s="83" t="s">
        <v>26</v>
      </c>
      <c r="I6" s="83" t="s">
        <v>27</v>
      </c>
      <c r="J6" s="83" t="s">
        <v>28</v>
      </c>
      <c r="K6" s="83" t="s">
        <v>29</v>
      </c>
      <c r="L6" s="83" t="s">
        <v>30</v>
      </c>
      <c r="M6" s="83" t="s">
        <v>31</v>
      </c>
      <c r="N6" s="83" t="s">
        <v>32</v>
      </c>
      <c r="O6" s="83" t="s">
        <v>33</v>
      </c>
    </row>
    <row r="7" s="68" customFormat="1" ht="24.95" customHeight="1" spans="1:15">
      <c r="A7" s="87" t="s">
        <v>34</v>
      </c>
      <c r="B7" s="87">
        <v>264.79</v>
      </c>
      <c r="C7" s="88">
        <v>5319</v>
      </c>
      <c r="D7" s="88"/>
      <c r="E7" s="88">
        <v>5319</v>
      </c>
      <c r="F7" s="88">
        <v>82.5</v>
      </c>
      <c r="G7" s="88">
        <v>128.03</v>
      </c>
      <c r="H7" s="88">
        <v>315.01</v>
      </c>
      <c r="I7" s="95"/>
      <c r="J7" s="95"/>
      <c r="K7" s="95"/>
      <c r="L7" s="95"/>
      <c r="M7" s="88"/>
      <c r="N7" s="96">
        <v>4365</v>
      </c>
      <c r="O7" s="96">
        <v>954</v>
      </c>
    </row>
    <row r="8" s="68" customFormat="1" ht="24.95" customHeight="1" spans="1:15">
      <c r="A8" s="89" t="s">
        <v>35</v>
      </c>
      <c r="B8" s="89"/>
      <c r="C8" s="90">
        <f t="shared" ref="C8:C12" si="0">SUM(F8:M8)</f>
        <v>24.3</v>
      </c>
      <c r="D8" s="90"/>
      <c r="E8" s="90">
        <f t="shared" ref="E8:E13" si="1">C8+D8</f>
        <v>24.3</v>
      </c>
      <c r="F8" s="90"/>
      <c r="G8" s="90"/>
      <c r="H8" s="90">
        <v>24.3</v>
      </c>
      <c r="I8" s="97"/>
      <c r="J8" s="97"/>
      <c r="K8" s="97"/>
      <c r="L8" s="97"/>
      <c r="M8" s="90"/>
      <c r="N8" s="98">
        <v>0</v>
      </c>
      <c r="O8" s="96">
        <f>E8-N8</f>
        <v>24.3</v>
      </c>
    </row>
    <row r="9" s="68" customFormat="1" ht="24.95" customHeight="1" spans="1:15">
      <c r="A9" s="89" t="s">
        <v>36</v>
      </c>
      <c r="B9" s="89"/>
      <c r="C9" s="90">
        <f t="shared" si="0"/>
        <v>11.95</v>
      </c>
      <c r="D9" s="90"/>
      <c r="E9" s="90">
        <f t="shared" si="1"/>
        <v>11.95</v>
      </c>
      <c r="F9" s="90"/>
      <c r="G9" s="90"/>
      <c r="H9" s="90">
        <v>11.95</v>
      </c>
      <c r="I9" s="97"/>
      <c r="J9" s="97"/>
      <c r="K9" s="97"/>
      <c r="L9" s="97"/>
      <c r="M9" s="97"/>
      <c r="N9" s="98">
        <v>0</v>
      </c>
      <c r="O9" s="96">
        <f t="shared" ref="O9:O17" si="2">E9-N9</f>
        <v>11.95</v>
      </c>
    </row>
    <row r="10" s="68" customFormat="1" ht="24.95" customHeight="1" spans="1:15">
      <c r="A10" s="89" t="s">
        <v>37</v>
      </c>
      <c r="B10" s="89"/>
      <c r="C10" s="90">
        <f t="shared" si="0"/>
        <v>8</v>
      </c>
      <c r="D10" s="90"/>
      <c r="E10" s="90">
        <f t="shared" si="1"/>
        <v>8</v>
      </c>
      <c r="F10" s="90"/>
      <c r="G10" s="90"/>
      <c r="H10" s="90">
        <v>8</v>
      </c>
      <c r="I10" s="97"/>
      <c r="J10" s="97"/>
      <c r="K10" s="97"/>
      <c r="L10" s="97"/>
      <c r="M10" s="97"/>
      <c r="N10" s="98">
        <v>0</v>
      </c>
      <c r="O10" s="96">
        <f t="shared" si="2"/>
        <v>8</v>
      </c>
    </row>
    <row r="11" s="68" customFormat="1" ht="24.95" customHeight="1" spans="1:15">
      <c r="A11" s="89" t="s">
        <v>38</v>
      </c>
      <c r="B11" s="89"/>
      <c r="C11" s="90">
        <f t="shared" si="0"/>
        <v>119.51</v>
      </c>
      <c r="D11" s="90"/>
      <c r="E11" s="90">
        <f t="shared" si="1"/>
        <v>119.51</v>
      </c>
      <c r="F11" s="90">
        <v>31</v>
      </c>
      <c r="G11" s="90">
        <v>4.11</v>
      </c>
      <c r="H11" s="90">
        <v>84.4</v>
      </c>
      <c r="I11" s="97"/>
      <c r="J11" s="97"/>
      <c r="K11" s="97"/>
      <c r="L11" s="97"/>
      <c r="M11" s="97"/>
      <c r="N11" s="98">
        <v>0</v>
      </c>
      <c r="O11" s="96">
        <f t="shared" si="2"/>
        <v>119.51</v>
      </c>
    </row>
    <row r="12" s="68" customFormat="1" ht="24.95" customHeight="1" spans="1:15">
      <c r="A12" s="89" t="s">
        <v>39</v>
      </c>
      <c r="B12" s="89"/>
      <c r="C12" s="90">
        <f t="shared" si="0"/>
        <v>124.92</v>
      </c>
      <c r="D12" s="90"/>
      <c r="E12" s="90">
        <f t="shared" si="1"/>
        <v>124.92</v>
      </c>
      <c r="F12" s="90"/>
      <c r="G12" s="90">
        <v>123.92</v>
      </c>
      <c r="H12" s="90">
        <v>1</v>
      </c>
      <c r="I12" s="97"/>
      <c r="J12" s="97"/>
      <c r="K12" s="97"/>
      <c r="L12" s="97"/>
      <c r="M12" s="97"/>
      <c r="N12" s="98">
        <v>0</v>
      </c>
      <c r="O12" s="96">
        <f t="shared" si="2"/>
        <v>124.92</v>
      </c>
    </row>
    <row r="13" s="68" customFormat="1" ht="24.95" customHeight="1" spans="1:15">
      <c r="A13" s="89" t="s">
        <v>40</v>
      </c>
      <c r="B13" s="89">
        <v>84.77</v>
      </c>
      <c r="C13" s="90">
        <f t="shared" ref="C13:C17" si="3">ROUND(B13/264.79*(5319-288.68),2)</f>
        <v>1610.41</v>
      </c>
      <c r="D13" s="90"/>
      <c r="E13" s="90">
        <f t="shared" si="1"/>
        <v>1610.41</v>
      </c>
      <c r="F13" s="90">
        <v>13.5</v>
      </c>
      <c r="G13" s="90"/>
      <c r="H13" s="90">
        <v>90.61</v>
      </c>
      <c r="I13" s="97"/>
      <c r="J13" s="97"/>
      <c r="K13" s="97"/>
      <c r="L13" s="97"/>
      <c r="M13" s="97"/>
      <c r="N13" s="98">
        <v>1397.1</v>
      </c>
      <c r="O13" s="96">
        <f t="shared" si="2"/>
        <v>213.31</v>
      </c>
    </row>
    <row r="14" s="68" customFormat="1" ht="24.95" customHeight="1" spans="1:15">
      <c r="A14" s="89" t="s">
        <v>41</v>
      </c>
      <c r="B14" s="89">
        <v>72.93</v>
      </c>
      <c r="C14" s="90">
        <f t="shared" si="3"/>
        <v>1385.48</v>
      </c>
      <c r="D14" s="90"/>
      <c r="E14" s="90">
        <f t="shared" ref="E13:E17" si="4">C14+D14</f>
        <v>1385.48</v>
      </c>
      <c r="F14" s="90">
        <v>5.5</v>
      </c>
      <c r="G14" s="90"/>
      <c r="H14" s="90">
        <v>36.92</v>
      </c>
      <c r="I14" s="97"/>
      <c r="J14" s="97"/>
      <c r="K14" s="97"/>
      <c r="L14" s="97"/>
      <c r="M14" s="97"/>
      <c r="N14" s="98">
        <v>1202.35</v>
      </c>
      <c r="O14" s="96">
        <f t="shared" si="2"/>
        <v>183.13</v>
      </c>
    </row>
    <row r="15" s="68" customFormat="1" ht="24.95" customHeight="1" spans="1:15">
      <c r="A15" s="89" t="s">
        <v>42</v>
      </c>
      <c r="B15" s="89">
        <v>31.61</v>
      </c>
      <c r="C15" s="90">
        <f t="shared" si="3"/>
        <v>600.51</v>
      </c>
      <c r="D15" s="90"/>
      <c r="E15" s="90">
        <f t="shared" si="4"/>
        <v>600.51</v>
      </c>
      <c r="F15" s="90">
        <v>13.5</v>
      </c>
      <c r="G15" s="90"/>
      <c r="H15" s="90">
        <v>19.32</v>
      </c>
      <c r="I15" s="97"/>
      <c r="J15" s="97"/>
      <c r="K15" s="97"/>
      <c r="L15" s="97"/>
      <c r="M15" s="97"/>
      <c r="N15" s="98">
        <v>521.01</v>
      </c>
      <c r="O15" s="96">
        <f t="shared" si="2"/>
        <v>79.5</v>
      </c>
    </row>
    <row r="16" s="68" customFormat="1" ht="24.95" customHeight="1" spans="1:15">
      <c r="A16" s="89" t="s">
        <v>43</v>
      </c>
      <c r="B16" s="89">
        <v>38.34</v>
      </c>
      <c r="C16" s="90">
        <f t="shared" si="3"/>
        <v>728.36</v>
      </c>
      <c r="D16" s="90"/>
      <c r="E16" s="90">
        <f t="shared" si="4"/>
        <v>728.36</v>
      </c>
      <c r="F16" s="90">
        <v>5.5</v>
      </c>
      <c r="G16" s="90"/>
      <c r="H16" s="90">
        <v>18.47</v>
      </c>
      <c r="I16" s="97"/>
      <c r="J16" s="97"/>
      <c r="K16" s="97"/>
      <c r="L16" s="97"/>
      <c r="M16" s="97"/>
      <c r="N16" s="98">
        <v>632.53</v>
      </c>
      <c r="O16" s="96">
        <f t="shared" si="2"/>
        <v>95.83</v>
      </c>
    </row>
    <row r="17" s="68" customFormat="1" ht="24.95" customHeight="1" spans="1:15">
      <c r="A17" s="89" t="s">
        <v>44</v>
      </c>
      <c r="B17" s="89">
        <v>37.14</v>
      </c>
      <c r="C17" s="90">
        <f t="shared" si="3"/>
        <v>705.56</v>
      </c>
      <c r="D17" s="90"/>
      <c r="E17" s="90">
        <f t="shared" si="4"/>
        <v>705.56</v>
      </c>
      <c r="F17" s="90">
        <v>13.5</v>
      </c>
      <c r="G17" s="90"/>
      <c r="H17" s="90">
        <v>20.04</v>
      </c>
      <c r="I17" s="97"/>
      <c r="J17" s="97"/>
      <c r="K17" s="97"/>
      <c r="L17" s="97"/>
      <c r="M17" s="97"/>
      <c r="N17" s="98">
        <v>612.01</v>
      </c>
      <c r="O17" s="96">
        <f t="shared" si="2"/>
        <v>93.55</v>
      </c>
    </row>
    <row r="18" ht="40" customHeight="1" spans="1:15">
      <c r="A18" s="91" t="s">
        <v>45</v>
      </c>
      <c r="B18" s="92"/>
      <c r="C18" s="93"/>
      <c r="D18" s="93"/>
      <c r="E18" s="93"/>
      <c r="F18" s="63"/>
      <c r="G18" s="63"/>
      <c r="H18" s="63"/>
      <c r="I18" s="63"/>
      <c r="J18" s="63"/>
      <c r="K18" s="63"/>
      <c r="L18" s="63"/>
      <c r="M18" s="91"/>
      <c r="N18" s="91"/>
      <c r="O18" s="91"/>
    </row>
  </sheetData>
  <autoFilter ref="A5:N18"/>
  <mergeCells count="10">
    <mergeCell ref="A2:O2"/>
    <mergeCell ref="F4:M4"/>
    <mergeCell ref="A18:O18"/>
    <mergeCell ref="A4:A5"/>
    <mergeCell ref="B4:B5"/>
    <mergeCell ref="C4:C5"/>
    <mergeCell ref="D4:D5"/>
    <mergeCell ref="E4:E5"/>
    <mergeCell ref="N4:N5"/>
    <mergeCell ref="O4:O5"/>
  </mergeCells>
  <printOptions horizontalCentered="1"/>
  <pageMargins left="0.393055555555556" right="0.393055555555556" top="0.590277777777778" bottom="0.786805555555556" header="0.507638888888889" footer="0.30625"/>
  <pageSetup paperSize="9" scale="78" fitToHeight="0"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13"/>
  <sheetViews>
    <sheetView view="pageBreakPreview" zoomScaleNormal="100" zoomScaleSheetLayoutView="100" workbookViewId="0">
      <pane ySplit="5" topLeftCell="A6" activePane="bottomLeft" state="frozen"/>
      <selection/>
      <selection pane="bottomLeft" activeCell="K17" sqref="K17"/>
    </sheetView>
  </sheetViews>
  <sheetFormatPr defaultColWidth="9.02777777777778" defaultRowHeight="15.6"/>
  <cols>
    <col min="1" max="1" width="24.5833333333333" style="38" customWidth="1"/>
    <col min="2" max="2" width="10.6944444444444" style="39" customWidth="1"/>
    <col min="3" max="3" width="5.27777777777778" style="38" customWidth="1"/>
    <col min="4" max="4" width="6.66666666666667" style="40" customWidth="1"/>
    <col min="5" max="5" width="8.75" style="40" customWidth="1"/>
    <col min="6" max="6" width="5.69444444444444" style="40" customWidth="1"/>
    <col min="7" max="7" width="8.19444444444444" style="40" customWidth="1"/>
    <col min="8" max="8" width="5.41666666666667" style="41" customWidth="1"/>
    <col min="9" max="9" width="10" style="40" customWidth="1"/>
    <col min="10" max="10" width="5.27777777777778" style="40" customWidth="1"/>
    <col min="11" max="11" width="9.86111111111111" style="42" customWidth="1"/>
    <col min="12" max="12" width="8.33333333333333" style="42" customWidth="1"/>
    <col min="13" max="13" width="5.83333333333333" style="42" customWidth="1"/>
    <col min="14" max="14" width="5.27777777777778" style="42" customWidth="1"/>
    <col min="15" max="15" width="6.52777777777778" style="42" customWidth="1"/>
    <col min="16" max="16" width="5" style="42" customWidth="1"/>
    <col min="17" max="17" width="7.08333333333333" style="42" customWidth="1"/>
    <col min="18" max="18" width="5" style="42" customWidth="1"/>
    <col min="19" max="19" width="5.69444444444444" style="42" customWidth="1"/>
    <col min="20" max="20" width="5" style="42" customWidth="1"/>
    <col min="21" max="21" width="6.25" style="42" customWidth="1"/>
    <col min="22" max="22" width="5.13888888888889" style="42" customWidth="1"/>
    <col min="23" max="23" width="6.38888888888889" style="42" customWidth="1"/>
    <col min="24" max="24" width="4.86111111111111" style="43" customWidth="1"/>
    <col min="25" max="256" width="9.02777777777778" style="42"/>
    <col min="257" max="16384" width="9.02777777777778" style="5"/>
  </cols>
  <sheetData>
    <row r="1" ht="15.95" customHeight="1" spans="1:10">
      <c r="A1" s="38" t="s">
        <v>46</v>
      </c>
      <c r="D1" s="43"/>
      <c r="E1" s="43"/>
      <c r="F1" s="43"/>
      <c r="G1" s="43"/>
      <c r="H1" s="42"/>
      <c r="I1" s="43"/>
      <c r="J1" s="43"/>
    </row>
    <row r="2" ht="24" customHeight="1" spans="1:24">
      <c r="A2" s="44" t="s">
        <v>47</v>
      </c>
      <c r="B2" s="45"/>
      <c r="C2" s="44"/>
      <c r="D2" s="45"/>
      <c r="E2" s="45"/>
      <c r="F2" s="45"/>
      <c r="G2" s="45"/>
      <c r="H2" s="44"/>
      <c r="I2" s="45"/>
      <c r="J2" s="45"/>
      <c r="K2" s="44"/>
      <c r="L2" s="44"/>
      <c r="M2" s="44"/>
      <c r="N2" s="44"/>
      <c r="O2" s="44"/>
      <c r="P2" s="44"/>
      <c r="Q2" s="44"/>
      <c r="R2" s="44"/>
      <c r="S2" s="44"/>
      <c r="T2" s="44"/>
      <c r="U2" s="44"/>
      <c r="V2" s="44"/>
      <c r="W2" s="44"/>
      <c r="X2" s="45"/>
    </row>
    <row r="3" ht="17.25" customHeight="1" spans="1:24">
      <c r="A3" s="46"/>
      <c r="B3" s="47"/>
      <c r="C3" s="46"/>
      <c r="D3" s="48"/>
      <c r="E3" s="48"/>
      <c r="F3" s="48"/>
      <c r="G3" s="48"/>
      <c r="K3" s="66" t="s">
        <v>2</v>
      </c>
      <c r="L3" s="66"/>
      <c r="M3" s="66"/>
      <c r="N3" s="66"/>
      <c r="O3" s="66"/>
      <c r="P3" s="66"/>
      <c r="Q3" s="66"/>
      <c r="R3" s="66"/>
      <c r="S3" s="66"/>
      <c r="T3" s="66"/>
      <c r="U3" s="66"/>
      <c r="V3" s="66"/>
      <c r="W3" s="66"/>
      <c r="X3" s="67"/>
    </row>
    <row r="4" s="37" customFormat="1" ht="33.95" customHeight="1" spans="1:24">
      <c r="A4" s="49" t="s">
        <v>48</v>
      </c>
      <c r="B4" s="50" t="s">
        <v>34</v>
      </c>
      <c r="C4" s="51" t="s">
        <v>49</v>
      </c>
      <c r="D4" s="52"/>
      <c r="E4" s="51" t="s">
        <v>50</v>
      </c>
      <c r="F4" s="53"/>
      <c r="G4" s="53"/>
      <c r="H4" s="53"/>
      <c r="I4" s="53"/>
      <c r="J4" s="53"/>
      <c r="K4" s="53"/>
      <c r="L4" s="52"/>
      <c r="M4" s="51" t="s">
        <v>51</v>
      </c>
      <c r="N4" s="53"/>
      <c r="O4" s="53"/>
      <c r="P4" s="53"/>
      <c r="Q4" s="53"/>
      <c r="R4" s="52"/>
      <c r="S4" s="51" t="s">
        <v>52</v>
      </c>
      <c r="T4" s="53"/>
      <c r="U4" s="53"/>
      <c r="V4" s="53"/>
      <c r="W4" s="53"/>
      <c r="X4" s="52"/>
    </row>
    <row r="5" s="37" customFormat="1" ht="38.25" customHeight="1" spans="1:24">
      <c r="A5" s="54"/>
      <c r="B5" s="55"/>
      <c r="C5" s="56" t="s">
        <v>53</v>
      </c>
      <c r="D5" s="57" t="s">
        <v>54</v>
      </c>
      <c r="E5" s="57" t="s">
        <v>55</v>
      </c>
      <c r="F5" s="57" t="s">
        <v>54</v>
      </c>
      <c r="G5" s="58" t="s">
        <v>56</v>
      </c>
      <c r="H5" s="57" t="s">
        <v>54</v>
      </c>
      <c r="I5" s="58" t="s">
        <v>57</v>
      </c>
      <c r="J5" s="57" t="s">
        <v>54</v>
      </c>
      <c r="K5" s="58" t="s">
        <v>58</v>
      </c>
      <c r="L5" s="57" t="s">
        <v>54</v>
      </c>
      <c r="M5" s="56" t="s">
        <v>59</v>
      </c>
      <c r="N5" s="57" t="s">
        <v>54</v>
      </c>
      <c r="O5" s="62" t="s">
        <v>60</v>
      </c>
      <c r="P5" s="57" t="s">
        <v>54</v>
      </c>
      <c r="Q5" s="62" t="s">
        <v>61</v>
      </c>
      <c r="R5" s="57" t="s">
        <v>54</v>
      </c>
      <c r="S5" s="56" t="s">
        <v>59</v>
      </c>
      <c r="T5" s="57" t="s">
        <v>54</v>
      </c>
      <c r="U5" s="62" t="s">
        <v>60</v>
      </c>
      <c r="V5" s="57" t="s">
        <v>54</v>
      </c>
      <c r="W5" s="62" t="s">
        <v>61</v>
      </c>
      <c r="X5" s="57" t="s">
        <v>54</v>
      </c>
    </row>
    <row r="6" ht="18" customHeight="1" spans="1:24">
      <c r="A6" s="59" t="s">
        <v>62</v>
      </c>
      <c r="B6" s="60">
        <f t="shared" ref="B6:B50" si="0">SUM(D6+F6+H6+J6+L6+N6+P6+R6+T6+V6+X6)</f>
        <v>82.5</v>
      </c>
      <c r="C6" s="59"/>
      <c r="D6" s="59"/>
      <c r="E6" s="59"/>
      <c r="F6" s="61">
        <f t="shared" ref="F6:F12" si="1">ROUND(E6*0.04,2)</f>
        <v>0</v>
      </c>
      <c r="G6" s="59">
        <f t="shared" ref="G6:L6" si="2">SUM(G7:G12)</f>
        <v>5</v>
      </c>
      <c r="H6" s="59">
        <f t="shared" si="2"/>
        <v>20</v>
      </c>
      <c r="I6" s="59">
        <f t="shared" si="2"/>
        <v>8</v>
      </c>
      <c r="J6" s="59">
        <f t="shared" si="2"/>
        <v>8</v>
      </c>
      <c r="K6" s="59">
        <f t="shared" si="2"/>
        <v>5</v>
      </c>
      <c r="L6" s="59">
        <f t="shared" si="2"/>
        <v>2.5</v>
      </c>
      <c r="M6" s="59"/>
      <c r="N6" s="59"/>
      <c r="O6" s="59">
        <f t="shared" ref="O6:R6" si="3">SUM(O7:O12)</f>
        <v>1</v>
      </c>
      <c r="P6" s="59">
        <f t="shared" si="3"/>
        <v>3</v>
      </c>
      <c r="Q6" s="59">
        <f t="shared" si="3"/>
        <v>5</v>
      </c>
      <c r="R6" s="59">
        <f t="shared" si="3"/>
        <v>5</v>
      </c>
      <c r="S6" s="59"/>
      <c r="T6" s="59"/>
      <c r="U6" s="59">
        <f t="shared" ref="U6:X6" si="4">SUM(U7:U12)</f>
        <v>1</v>
      </c>
      <c r="V6" s="59">
        <f t="shared" si="4"/>
        <v>20</v>
      </c>
      <c r="W6" s="59">
        <f t="shared" si="4"/>
        <v>3</v>
      </c>
      <c r="X6" s="59">
        <f t="shared" si="4"/>
        <v>24</v>
      </c>
    </row>
    <row r="7" ht="18" customHeight="1" spans="1:24">
      <c r="A7" s="56" t="s">
        <v>63</v>
      </c>
      <c r="B7" s="57">
        <f t="shared" si="0"/>
        <v>31</v>
      </c>
      <c r="C7" s="59"/>
      <c r="D7" s="57"/>
      <c r="E7" s="57"/>
      <c r="F7" s="61">
        <f t="shared" si="1"/>
        <v>0</v>
      </c>
      <c r="G7" s="57"/>
      <c r="H7" s="56"/>
      <c r="I7" s="62">
        <v>8</v>
      </c>
      <c r="J7" s="62">
        <v>8</v>
      </c>
      <c r="K7" s="56"/>
      <c r="L7" s="56"/>
      <c r="M7" s="56"/>
      <c r="N7" s="56"/>
      <c r="O7" s="56">
        <v>1</v>
      </c>
      <c r="P7" s="56">
        <v>3</v>
      </c>
      <c r="Q7" s="56"/>
      <c r="R7" s="56"/>
      <c r="S7" s="56"/>
      <c r="T7" s="56"/>
      <c r="U7" s="56">
        <v>1</v>
      </c>
      <c r="V7" s="56">
        <v>20</v>
      </c>
      <c r="W7" s="56"/>
      <c r="X7" s="57"/>
    </row>
    <row r="8" ht="18" customHeight="1" spans="1:24">
      <c r="A8" s="56" t="s">
        <v>64</v>
      </c>
      <c r="B8" s="57">
        <f t="shared" si="0"/>
        <v>13.5</v>
      </c>
      <c r="C8" s="59"/>
      <c r="D8" s="57"/>
      <c r="E8" s="57"/>
      <c r="F8" s="61">
        <f t="shared" si="1"/>
        <v>0</v>
      </c>
      <c r="G8" s="62">
        <v>1</v>
      </c>
      <c r="H8" s="56">
        <v>4</v>
      </c>
      <c r="I8" s="60"/>
      <c r="J8" s="60"/>
      <c r="K8" s="62">
        <v>1</v>
      </c>
      <c r="L8" s="56">
        <v>0.5</v>
      </c>
      <c r="M8" s="59"/>
      <c r="N8" s="59"/>
      <c r="O8" s="59"/>
      <c r="P8" s="59"/>
      <c r="Q8" s="62">
        <v>1</v>
      </c>
      <c r="R8" s="62">
        <v>1</v>
      </c>
      <c r="S8" s="59"/>
      <c r="T8" s="59"/>
      <c r="U8" s="59"/>
      <c r="V8" s="59"/>
      <c r="W8" s="56">
        <v>1</v>
      </c>
      <c r="X8" s="62">
        <v>8</v>
      </c>
    </row>
    <row r="9" ht="18" customHeight="1" spans="1:24">
      <c r="A9" s="56" t="s">
        <v>65</v>
      </c>
      <c r="B9" s="57">
        <f t="shared" si="0"/>
        <v>5.5</v>
      </c>
      <c r="C9" s="59"/>
      <c r="D9" s="57"/>
      <c r="E9" s="57"/>
      <c r="F9" s="61">
        <f t="shared" si="1"/>
        <v>0</v>
      </c>
      <c r="G9" s="62">
        <v>1</v>
      </c>
      <c r="H9" s="56">
        <v>4</v>
      </c>
      <c r="I9" s="60"/>
      <c r="J9" s="60"/>
      <c r="K9" s="62">
        <v>1</v>
      </c>
      <c r="L9" s="56">
        <v>0.5</v>
      </c>
      <c r="M9" s="59"/>
      <c r="N9" s="59"/>
      <c r="O9" s="59"/>
      <c r="P9" s="59"/>
      <c r="Q9" s="62">
        <v>1</v>
      </c>
      <c r="R9" s="62">
        <v>1</v>
      </c>
      <c r="S9" s="59"/>
      <c r="T9" s="59"/>
      <c r="U9" s="59"/>
      <c r="V9" s="59"/>
      <c r="W9" s="59"/>
      <c r="X9" s="60"/>
    </row>
    <row r="10" ht="18" customHeight="1" spans="1:24">
      <c r="A10" s="56" t="s">
        <v>66</v>
      </c>
      <c r="B10" s="57">
        <f t="shared" si="0"/>
        <v>13.5</v>
      </c>
      <c r="C10" s="59"/>
      <c r="D10" s="57"/>
      <c r="E10" s="57"/>
      <c r="F10" s="61">
        <f t="shared" si="1"/>
        <v>0</v>
      </c>
      <c r="G10" s="62">
        <v>1</v>
      </c>
      <c r="H10" s="56">
        <v>4</v>
      </c>
      <c r="I10" s="60"/>
      <c r="J10" s="60"/>
      <c r="K10" s="62">
        <v>1</v>
      </c>
      <c r="L10" s="56">
        <v>0.5</v>
      </c>
      <c r="M10" s="59"/>
      <c r="N10" s="59"/>
      <c r="O10" s="59"/>
      <c r="P10" s="59"/>
      <c r="Q10" s="62">
        <v>1</v>
      </c>
      <c r="R10" s="62">
        <v>1</v>
      </c>
      <c r="S10" s="59"/>
      <c r="T10" s="59"/>
      <c r="U10" s="59"/>
      <c r="V10" s="59"/>
      <c r="W10" s="56">
        <v>1</v>
      </c>
      <c r="X10" s="62">
        <v>8</v>
      </c>
    </row>
    <row r="11" ht="18" customHeight="1" spans="1:24">
      <c r="A11" s="56" t="s">
        <v>67</v>
      </c>
      <c r="B11" s="57">
        <f t="shared" si="0"/>
        <v>13.5</v>
      </c>
      <c r="C11" s="59"/>
      <c r="D11" s="57"/>
      <c r="E11" s="57"/>
      <c r="F11" s="61">
        <f t="shared" si="1"/>
        <v>0</v>
      </c>
      <c r="G11" s="62">
        <v>1</v>
      </c>
      <c r="H11" s="56">
        <v>4</v>
      </c>
      <c r="I11" s="60"/>
      <c r="J11" s="60"/>
      <c r="K11" s="62">
        <v>1</v>
      </c>
      <c r="L11" s="56">
        <v>0.5</v>
      </c>
      <c r="M11" s="59"/>
      <c r="N11" s="59"/>
      <c r="O11" s="59"/>
      <c r="P11" s="59"/>
      <c r="Q11" s="62">
        <v>1</v>
      </c>
      <c r="R11" s="62">
        <v>1</v>
      </c>
      <c r="S11" s="59"/>
      <c r="T11" s="59"/>
      <c r="U11" s="59"/>
      <c r="V11" s="59"/>
      <c r="W11" s="56">
        <v>1</v>
      </c>
      <c r="X11" s="62">
        <v>8</v>
      </c>
    </row>
    <row r="12" ht="18" customHeight="1" spans="1:24">
      <c r="A12" s="56" t="s">
        <v>68</v>
      </c>
      <c r="B12" s="57">
        <f t="shared" si="0"/>
        <v>5.5</v>
      </c>
      <c r="C12" s="59"/>
      <c r="D12" s="57"/>
      <c r="E12" s="57"/>
      <c r="F12" s="61">
        <f t="shared" si="1"/>
        <v>0</v>
      </c>
      <c r="G12" s="62">
        <v>1</v>
      </c>
      <c r="H12" s="56">
        <v>4</v>
      </c>
      <c r="I12" s="60"/>
      <c r="J12" s="60"/>
      <c r="K12" s="62">
        <v>1</v>
      </c>
      <c r="L12" s="56">
        <v>0.5</v>
      </c>
      <c r="M12" s="59"/>
      <c r="N12" s="59"/>
      <c r="O12" s="59"/>
      <c r="P12" s="59"/>
      <c r="Q12" s="62">
        <v>1</v>
      </c>
      <c r="R12" s="62">
        <v>1</v>
      </c>
      <c r="S12" s="59"/>
      <c r="T12" s="59"/>
      <c r="U12" s="59"/>
      <c r="V12" s="59"/>
      <c r="W12" s="59"/>
      <c r="X12" s="60"/>
    </row>
    <row r="13" ht="88" customHeight="1" spans="1:24">
      <c r="A13" s="63" t="s">
        <v>69</v>
      </c>
      <c r="B13" s="64"/>
      <c r="C13" s="65"/>
      <c r="D13" s="64"/>
      <c r="E13" s="64"/>
      <c r="F13" s="64"/>
      <c r="G13" s="64"/>
      <c r="H13" s="65"/>
      <c r="I13" s="64"/>
      <c r="J13" s="64"/>
      <c r="K13" s="65"/>
      <c r="L13" s="65"/>
      <c r="M13" s="65"/>
      <c r="N13" s="65"/>
      <c r="O13" s="65"/>
      <c r="P13" s="65"/>
      <c r="Q13" s="65"/>
      <c r="R13" s="65"/>
      <c r="S13" s="65"/>
      <c r="T13" s="65"/>
      <c r="U13" s="65"/>
      <c r="V13" s="65"/>
      <c r="W13" s="65"/>
      <c r="X13" s="64"/>
    </row>
  </sheetData>
  <mergeCells count="9">
    <mergeCell ref="A2:X2"/>
    <mergeCell ref="K3:X3"/>
    <mergeCell ref="C4:D4"/>
    <mergeCell ref="E4:L4"/>
    <mergeCell ref="M4:R4"/>
    <mergeCell ref="S4:X4"/>
    <mergeCell ref="A13:X13"/>
    <mergeCell ref="A4:A5"/>
    <mergeCell ref="B4:B5"/>
  </mergeCells>
  <printOptions horizontalCentered="1"/>
  <pageMargins left="0.590277777777778" right="0.590277777777778" top="0.590277777777778" bottom="0.786805555555556" header="0.507638888888889" footer="0.507638888888889"/>
  <pageSetup paperSize="9" scale="77" fitToHeight="0" orientation="landscape"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7"/>
  <sheetViews>
    <sheetView view="pageBreakPreview" zoomScaleNormal="100" zoomScaleSheetLayoutView="100" workbookViewId="0">
      <pane ySplit="4" topLeftCell="A5" activePane="bottomLeft" state="frozen"/>
      <selection/>
      <selection pane="bottomLeft" activeCell="C14" sqref="C14"/>
    </sheetView>
  </sheetViews>
  <sheetFormatPr defaultColWidth="9.77777777777778" defaultRowHeight="15.6" outlineLevelRow="6" outlineLevelCol="3"/>
  <cols>
    <col min="1" max="1" width="28.1944444444444" style="23" customWidth="1"/>
    <col min="2" max="2" width="18.4722222222222" style="23" customWidth="1"/>
    <col min="3" max="3" width="42.6388888888889" style="23" customWidth="1"/>
    <col min="4" max="4" width="31.3888888888889" style="23" customWidth="1"/>
    <col min="5" max="32" width="10" style="23"/>
    <col min="33" max="255" width="9.77777777777778" style="23"/>
    <col min="256" max="16384" width="9.77777777777778" style="5"/>
  </cols>
  <sheetData>
    <row r="1" ht="21" customHeight="1" spans="1:1">
      <c r="A1" s="24" t="s">
        <v>70</v>
      </c>
    </row>
    <row r="2" s="20" customFormat="1" ht="27" customHeight="1" spans="1:4">
      <c r="A2" s="25" t="s">
        <v>71</v>
      </c>
      <c r="B2" s="25"/>
      <c r="C2" s="25"/>
      <c r="D2" s="25"/>
    </row>
    <row r="3" s="21" customFormat="1" ht="20.1" customHeight="1" spans="1:4">
      <c r="A3" s="26"/>
      <c r="B3" s="26"/>
      <c r="C3" s="26"/>
      <c r="D3" s="27" t="s">
        <v>72</v>
      </c>
    </row>
    <row r="4" s="22" customFormat="1" ht="77.25" customHeight="1" spans="1:4">
      <c r="A4" s="28" t="s">
        <v>73</v>
      </c>
      <c r="B4" s="28" t="s">
        <v>74</v>
      </c>
      <c r="C4" s="29" t="s">
        <v>75</v>
      </c>
      <c r="D4" s="29" t="s">
        <v>76</v>
      </c>
    </row>
    <row r="5" ht="20.1" customHeight="1" spans="1:4">
      <c r="A5" s="30" t="s">
        <v>62</v>
      </c>
      <c r="B5" s="31">
        <v>128.03</v>
      </c>
      <c r="C5" s="32">
        <v>123.92</v>
      </c>
      <c r="D5" s="32">
        <v>4.11</v>
      </c>
    </row>
    <row r="6" ht="30" customHeight="1" spans="1:4">
      <c r="A6" s="33" t="s">
        <v>77</v>
      </c>
      <c r="B6" s="34">
        <f>SUM(C6:D6)</f>
        <v>4.11</v>
      </c>
      <c r="C6" s="35">
        <v>0</v>
      </c>
      <c r="D6" s="34">
        <v>4.11</v>
      </c>
    </row>
    <row r="7" ht="19" customHeight="1" spans="1:4">
      <c r="A7" s="33" t="s">
        <v>39</v>
      </c>
      <c r="B7" s="34">
        <f>SUM(C7:D7)</f>
        <v>123.92</v>
      </c>
      <c r="C7" s="36">
        <v>123.92</v>
      </c>
      <c r="D7" s="36"/>
    </row>
  </sheetData>
  <mergeCells count="1">
    <mergeCell ref="A2:D2"/>
  </mergeCells>
  <printOptions horizontalCentered="1"/>
  <pageMargins left="0.590277777777778" right="0.590277777777778" top="0.590277777777778" bottom="0.786805555555556" header="0.297916666666667" footer="0.297916666666667"/>
  <pageSetup paperSize="9" fitToHeight="0" orientation="landscape" horizontalDpi="3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15"/>
  <sheetViews>
    <sheetView view="pageBreakPreview" zoomScaleNormal="100" zoomScaleSheetLayoutView="100" workbookViewId="0">
      <pane ySplit="4" topLeftCell="A5" activePane="bottomLeft" state="frozen"/>
      <selection/>
      <selection pane="bottomLeft" activeCell="A5" sqref="A5:A15"/>
    </sheetView>
  </sheetViews>
  <sheetFormatPr defaultColWidth="10" defaultRowHeight="15.6"/>
  <cols>
    <col min="1" max="1" width="29.5833333333333" style="2" customWidth="1"/>
    <col min="2" max="2" width="9.25" style="3" customWidth="1"/>
    <col min="3" max="4" width="8.62962962962963" style="4" customWidth="1"/>
    <col min="5" max="5" width="20.8796296296296" style="4" customWidth="1"/>
    <col min="6" max="6" width="10" style="4" customWidth="1"/>
    <col min="7" max="7" width="10.8333333333333" style="4" customWidth="1"/>
    <col min="8" max="8" width="10" style="4" customWidth="1"/>
    <col min="9" max="9" width="9.25" style="4" customWidth="1"/>
    <col min="10" max="12" width="10" style="4" customWidth="1"/>
    <col min="13" max="256" width="10" style="2"/>
    <col min="257" max="16384" width="10" style="5"/>
  </cols>
  <sheetData>
    <row r="1" ht="18.75" customHeight="1" spans="1:1">
      <c r="A1" s="6" t="s">
        <v>78</v>
      </c>
    </row>
    <row r="2" ht="27.75" customHeight="1" spans="1:12">
      <c r="A2" s="7" t="s">
        <v>79</v>
      </c>
      <c r="B2" s="7"/>
      <c r="C2" s="7"/>
      <c r="D2" s="7"/>
      <c r="E2" s="7"/>
      <c r="F2" s="7"/>
      <c r="G2" s="7"/>
      <c r="H2" s="7"/>
      <c r="I2" s="7"/>
      <c r="J2" s="7"/>
      <c r="K2" s="7"/>
      <c r="L2" s="7"/>
    </row>
    <row r="3" ht="18" customHeight="1" spans="1:12">
      <c r="A3" s="8"/>
      <c r="B3" s="8"/>
      <c r="C3" s="8"/>
      <c r="D3" s="8"/>
      <c r="E3" s="8"/>
      <c r="F3" s="8"/>
      <c r="G3" s="8"/>
      <c r="H3" s="8"/>
      <c r="I3" s="8"/>
      <c r="J3" s="8"/>
      <c r="K3" s="19" t="s">
        <v>72</v>
      </c>
      <c r="L3" s="19"/>
    </row>
    <row r="4" s="1" customFormat="1" ht="84" customHeight="1" spans="1:12">
      <c r="A4" s="9" t="s">
        <v>73</v>
      </c>
      <c r="B4" s="10" t="s">
        <v>34</v>
      </c>
      <c r="C4" s="10" t="s">
        <v>80</v>
      </c>
      <c r="D4" s="10" t="s">
        <v>81</v>
      </c>
      <c r="E4" s="10" t="s">
        <v>82</v>
      </c>
      <c r="F4" s="10" t="s">
        <v>83</v>
      </c>
      <c r="G4" s="10" t="s">
        <v>84</v>
      </c>
      <c r="H4" s="10" t="s">
        <v>85</v>
      </c>
      <c r="I4" s="10" t="s">
        <v>86</v>
      </c>
      <c r="J4" s="10" t="s">
        <v>87</v>
      </c>
      <c r="K4" s="10" t="s">
        <v>88</v>
      </c>
      <c r="L4" s="10" t="s">
        <v>89</v>
      </c>
    </row>
    <row r="5" ht="18" customHeight="1" spans="1:12">
      <c r="A5" s="11" t="s">
        <v>62</v>
      </c>
      <c r="B5" s="12">
        <f t="shared" ref="B5:B15" si="0">SUM(C5:L5)</f>
        <v>315.01</v>
      </c>
      <c r="C5" s="13"/>
      <c r="D5" s="14">
        <v>2</v>
      </c>
      <c r="E5" s="13">
        <v>90.96</v>
      </c>
      <c r="F5" s="15">
        <v>5.3</v>
      </c>
      <c r="G5" s="13">
        <v>19.5</v>
      </c>
      <c r="H5" s="13">
        <v>7.5</v>
      </c>
      <c r="I5" s="13">
        <v>147.75</v>
      </c>
      <c r="J5" s="13">
        <v>29</v>
      </c>
      <c r="K5" s="13">
        <v>8</v>
      </c>
      <c r="L5" s="13">
        <v>5</v>
      </c>
    </row>
    <row r="6" s="2" customFormat="1" spans="1:256">
      <c r="A6" s="11" t="s">
        <v>35</v>
      </c>
      <c r="B6" s="16">
        <f t="shared" si="0"/>
        <v>24.3</v>
      </c>
      <c r="C6" s="17"/>
      <c r="D6" s="17"/>
      <c r="E6" s="17"/>
      <c r="F6" s="15"/>
      <c r="G6" s="17"/>
      <c r="H6" s="17"/>
      <c r="I6" s="17">
        <v>24.3</v>
      </c>
      <c r="J6" s="17"/>
      <c r="K6" s="17"/>
      <c r="L6" s="17"/>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2" customFormat="1" spans="1:12">
      <c r="A7" s="11" t="s">
        <v>36</v>
      </c>
      <c r="B7" s="16">
        <f t="shared" si="0"/>
        <v>11.95</v>
      </c>
      <c r="C7" s="17"/>
      <c r="D7" s="17">
        <v>1</v>
      </c>
      <c r="E7" s="17">
        <v>10.95</v>
      </c>
      <c r="F7" s="15"/>
      <c r="G7" s="18"/>
      <c r="H7" s="17"/>
      <c r="I7" s="17"/>
      <c r="J7" s="17"/>
      <c r="K7" s="17"/>
      <c r="L7" s="17"/>
    </row>
    <row r="8" s="2" customFormat="1" spans="1:12">
      <c r="A8" s="11" t="s">
        <v>90</v>
      </c>
      <c r="B8" s="16">
        <f t="shared" si="0"/>
        <v>84.4</v>
      </c>
      <c r="C8" s="17"/>
      <c r="D8" s="17"/>
      <c r="E8" s="17">
        <v>42.22</v>
      </c>
      <c r="F8" s="15"/>
      <c r="G8" s="17">
        <v>7.5</v>
      </c>
      <c r="H8" s="17"/>
      <c r="I8" s="17">
        <v>5.68</v>
      </c>
      <c r="J8" s="17">
        <v>29</v>
      </c>
      <c r="K8" s="17"/>
      <c r="L8" s="17"/>
    </row>
    <row r="9" s="2" customFormat="1" spans="1:12">
      <c r="A9" s="11" t="s">
        <v>37</v>
      </c>
      <c r="B9" s="16">
        <f t="shared" si="0"/>
        <v>8</v>
      </c>
      <c r="C9" s="17"/>
      <c r="D9" s="17"/>
      <c r="E9" s="17"/>
      <c r="F9" s="15"/>
      <c r="G9" s="17"/>
      <c r="H9" s="17"/>
      <c r="I9" s="17"/>
      <c r="J9" s="17"/>
      <c r="K9" s="17">
        <v>8</v>
      </c>
      <c r="L9" s="17"/>
    </row>
    <row r="10" s="2" customFormat="1" spans="1:12">
      <c r="A10" s="11" t="s">
        <v>39</v>
      </c>
      <c r="B10" s="16">
        <f t="shared" si="0"/>
        <v>1</v>
      </c>
      <c r="C10" s="17"/>
      <c r="D10" s="17"/>
      <c r="E10" s="17"/>
      <c r="F10" s="15">
        <v>1</v>
      </c>
      <c r="G10" s="17"/>
      <c r="H10" s="17"/>
      <c r="I10" s="17"/>
      <c r="J10" s="17"/>
      <c r="K10" s="17"/>
      <c r="L10" s="17"/>
    </row>
    <row r="11" spans="1:12">
      <c r="A11" s="11" t="s">
        <v>40</v>
      </c>
      <c r="B11" s="16">
        <f t="shared" si="0"/>
        <v>90.61</v>
      </c>
      <c r="C11" s="17"/>
      <c r="D11" s="17"/>
      <c r="E11" s="17">
        <v>4.33</v>
      </c>
      <c r="F11" s="15">
        <v>1.74</v>
      </c>
      <c r="G11" s="17">
        <v>8.8</v>
      </c>
      <c r="H11" s="17"/>
      <c r="I11" s="17">
        <v>75.74</v>
      </c>
      <c r="J11" s="17"/>
      <c r="K11" s="17"/>
      <c r="L11" s="17"/>
    </row>
    <row r="12" spans="1:12">
      <c r="A12" s="11" t="s">
        <v>41</v>
      </c>
      <c r="B12" s="16">
        <f t="shared" si="0"/>
        <v>36.92</v>
      </c>
      <c r="C12" s="17"/>
      <c r="D12" s="17"/>
      <c r="E12" s="17">
        <v>18.73</v>
      </c>
      <c r="F12" s="15">
        <v>1.09</v>
      </c>
      <c r="G12" s="17">
        <v>0.8</v>
      </c>
      <c r="H12" s="17">
        <v>7.5</v>
      </c>
      <c r="I12" s="17">
        <v>8.8</v>
      </c>
      <c r="J12" s="17"/>
      <c r="K12" s="17"/>
      <c r="L12" s="17"/>
    </row>
    <row r="13" spans="1:12">
      <c r="A13" s="11" t="s">
        <v>42</v>
      </c>
      <c r="B13" s="16">
        <f t="shared" si="0"/>
        <v>19.32</v>
      </c>
      <c r="C13" s="17"/>
      <c r="D13" s="17"/>
      <c r="E13" s="17">
        <v>4.9</v>
      </c>
      <c r="F13" s="15">
        <v>0.38</v>
      </c>
      <c r="G13" s="17">
        <v>0.8</v>
      </c>
      <c r="H13" s="17"/>
      <c r="I13" s="17">
        <v>8.24</v>
      </c>
      <c r="J13" s="17"/>
      <c r="K13" s="17"/>
      <c r="L13" s="17">
        <v>5</v>
      </c>
    </row>
    <row r="14" spans="1:12">
      <c r="A14" s="11" t="s">
        <v>43</v>
      </c>
      <c r="B14" s="16">
        <f t="shared" si="0"/>
        <v>18.47</v>
      </c>
      <c r="C14" s="17"/>
      <c r="D14" s="17"/>
      <c r="E14" s="17">
        <v>4.93</v>
      </c>
      <c r="F14" s="15">
        <v>0.53</v>
      </c>
      <c r="G14" s="17">
        <v>0.8</v>
      </c>
      <c r="H14" s="17"/>
      <c r="I14" s="17">
        <v>12.21</v>
      </c>
      <c r="J14" s="17"/>
      <c r="K14" s="17"/>
      <c r="L14" s="17"/>
    </row>
    <row r="15" spans="1:12">
      <c r="A15" s="11" t="s">
        <v>44</v>
      </c>
      <c r="B15" s="16">
        <f t="shared" si="0"/>
        <v>20.04</v>
      </c>
      <c r="C15" s="17"/>
      <c r="D15" s="17">
        <v>1</v>
      </c>
      <c r="E15" s="17">
        <v>4.9</v>
      </c>
      <c r="F15" s="15">
        <v>0.56</v>
      </c>
      <c r="G15" s="17">
        <v>0.8</v>
      </c>
      <c r="H15" s="17"/>
      <c r="I15" s="17">
        <v>12.78</v>
      </c>
      <c r="J15" s="17"/>
      <c r="K15" s="17"/>
      <c r="L15" s="17"/>
    </row>
  </sheetData>
  <mergeCells count="2">
    <mergeCell ref="A2:L2"/>
    <mergeCell ref="K3:L3"/>
  </mergeCells>
  <printOptions horizontalCentered="1"/>
  <pageMargins left="0.590277777777778" right="0.590277777777778" top="0.590277777777778" bottom="0.786805555555556" header="0.297916666666667" footer="0.297916666666667"/>
  <pageSetup paperSize="9" scale="9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1.汇总表</vt:lpstr>
      <vt:lpstr>1-1.地方病</vt:lpstr>
      <vt:lpstr>1-2.职业健康资金分配表</vt:lpstr>
      <vt:lpstr>1-3.重大疾病与健康危害因素监测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曾博学</dc:creator>
  <dcterms:created xsi:type="dcterms:W3CDTF">2019-07-01T09:04:00Z</dcterms:created>
  <dcterms:modified xsi:type="dcterms:W3CDTF">2019-07-30T07:30:42Z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2052-10.1.0.5866</vt:lpwstr>
  </property>
  <property fmtid="{D5CDD505-2E9C-101B-9397-08002B2CF9AE}" pid="3" name="KSOReadingLayout">
    <vt:bool>true</vt:bool>
  </property>
</Properties>
</file>