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备案价上流程\"/>
    </mc:Choice>
  </mc:AlternateContent>
  <bookViews>
    <workbookView xWindow="0" yWindow="0" windowWidth="22365" windowHeight="9420"/>
  </bookViews>
  <sheets>
    <sheet name="5栋未售 " sheetId="1" r:id="rId1"/>
  </sheets>
  <definedNames>
    <definedName name="_xlnm._FilterDatabase" localSheetId="0" hidden="1">'5栋未售 '!$A$5:$AA$36</definedName>
    <definedName name="_xlnm.Print_Area" localSheetId="0">'5栋未售 '!$A$1:$O$36</definedName>
    <definedName name="_xlnm.Print_Titles" localSheetId="0">'5栋未售 '!$1:$5</definedName>
  </definedNames>
  <calcPr calcId="152511"/>
</workbook>
</file>

<file path=xl/calcChain.xml><?xml version="1.0" encoding="utf-8"?>
<calcChain xmlns="http://schemas.openxmlformats.org/spreadsheetml/2006/main">
  <c r="I31" i="1" l="1"/>
  <c r="G31" i="1"/>
  <c r="L30" i="1"/>
  <c r="K30" i="1"/>
  <c r="J30" i="1"/>
  <c r="H30" i="1"/>
  <c r="L29" i="1"/>
  <c r="K29" i="1"/>
  <c r="J29" i="1"/>
  <c r="H29" i="1"/>
  <c r="L28" i="1"/>
  <c r="K28" i="1"/>
  <c r="J28" i="1"/>
  <c r="H28" i="1"/>
  <c r="L27" i="1"/>
  <c r="K27" i="1"/>
  <c r="J27" i="1"/>
  <c r="H27" i="1"/>
  <c r="L26" i="1"/>
  <c r="K26" i="1"/>
  <c r="J26" i="1"/>
  <c r="H26" i="1"/>
  <c r="L25" i="1"/>
  <c r="K25" i="1"/>
  <c r="J25" i="1"/>
  <c r="H25" i="1"/>
  <c r="L24" i="1"/>
  <c r="K24" i="1"/>
  <c r="J24" i="1"/>
  <c r="H24" i="1"/>
  <c r="U23" i="1"/>
  <c r="V23" i="1" s="1"/>
  <c r="P23" i="1"/>
  <c r="L23" i="1"/>
  <c r="K23" i="1" s="1"/>
  <c r="H23" i="1"/>
  <c r="U22" i="1"/>
  <c r="V22" i="1" s="1"/>
  <c r="P22" i="1"/>
  <c r="L22" i="1"/>
  <c r="K22" i="1" s="1"/>
  <c r="J22" i="1"/>
  <c r="H22" i="1"/>
  <c r="L21" i="1"/>
  <c r="K21" i="1" s="1"/>
  <c r="H21" i="1"/>
  <c r="V20" i="1"/>
  <c r="U20" i="1"/>
  <c r="P20" i="1"/>
  <c r="L20" i="1"/>
  <c r="J20" i="1" s="1"/>
  <c r="K20" i="1"/>
  <c r="H20" i="1"/>
  <c r="U19" i="1"/>
  <c r="V19" i="1" s="1"/>
  <c r="P19" i="1"/>
  <c r="L19" i="1"/>
  <c r="K19" i="1" s="1"/>
  <c r="H19" i="1"/>
  <c r="U18" i="1"/>
  <c r="V18" i="1" s="1"/>
  <c r="P18" i="1"/>
  <c r="L18" i="1"/>
  <c r="K18" i="1"/>
  <c r="J18" i="1"/>
  <c r="H18" i="1"/>
  <c r="U17" i="1"/>
  <c r="V17" i="1" s="1"/>
  <c r="P17" i="1"/>
  <c r="L17" i="1"/>
  <c r="K17" i="1" s="1"/>
  <c r="H17" i="1"/>
  <c r="V16" i="1"/>
  <c r="U16" i="1"/>
  <c r="P16" i="1"/>
  <c r="L16" i="1"/>
  <c r="J16" i="1" s="1"/>
  <c r="K16" i="1"/>
  <c r="H16" i="1"/>
  <c r="U15" i="1"/>
  <c r="V15" i="1" s="1"/>
  <c r="P15" i="1"/>
  <c r="L15" i="1"/>
  <c r="K15" i="1" s="1"/>
  <c r="J15" i="1"/>
  <c r="H15" i="1"/>
  <c r="U14" i="1"/>
  <c r="V14" i="1" s="1"/>
  <c r="P14" i="1"/>
  <c r="L14" i="1"/>
  <c r="K14" i="1" s="1"/>
  <c r="H14" i="1"/>
  <c r="U13" i="1"/>
  <c r="V13" i="1" s="1"/>
  <c r="P13" i="1"/>
  <c r="L13" i="1"/>
  <c r="K13" i="1" s="1"/>
  <c r="H13" i="1"/>
  <c r="V12" i="1"/>
  <c r="U12" i="1"/>
  <c r="P12" i="1"/>
  <c r="L12" i="1"/>
  <c r="J12" i="1" s="1"/>
  <c r="K12" i="1"/>
  <c r="H12" i="1"/>
  <c r="U11" i="1"/>
  <c r="V11" i="1" s="1"/>
  <c r="P11" i="1"/>
  <c r="L11" i="1"/>
  <c r="K11" i="1" s="1"/>
  <c r="H11" i="1"/>
  <c r="U10" i="1"/>
  <c r="V10" i="1" s="1"/>
  <c r="P10" i="1"/>
  <c r="L10" i="1"/>
  <c r="K10" i="1" s="1"/>
  <c r="J10" i="1"/>
  <c r="H10" i="1"/>
  <c r="U9" i="1"/>
  <c r="V9" i="1" s="1"/>
  <c r="P9" i="1"/>
  <c r="L9" i="1"/>
  <c r="K9" i="1" s="1"/>
  <c r="H9" i="1"/>
  <c r="V8" i="1"/>
  <c r="U8" i="1"/>
  <c r="P8" i="1"/>
  <c r="L8" i="1"/>
  <c r="J8" i="1" s="1"/>
  <c r="K8" i="1"/>
  <c r="H8" i="1"/>
  <c r="U7" i="1"/>
  <c r="V7" i="1" s="1"/>
  <c r="P7" i="1"/>
  <c r="L7" i="1"/>
  <c r="K7" i="1" s="1"/>
  <c r="J7" i="1"/>
  <c r="H7" i="1"/>
  <c r="L6" i="1"/>
  <c r="J6" i="1"/>
  <c r="H6" i="1"/>
  <c r="J14" i="1" l="1"/>
  <c r="J21" i="1"/>
  <c r="J23" i="1"/>
  <c r="L31" i="1"/>
  <c r="J11" i="1"/>
  <c r="J19" i="1"/>
  <c r="H31" i="1"/>
  <c r="K6" i="1"/>
  <c r="K31" i="1"/>
  <c r="J31" i="1"/>
  <c r="J9" i="1"/>
  <c r="J13" i="1"/>
  <c r="J17" i="1"/>
</calcChain>
</file>

<file path=xl/sharedStrings.xml><?xml version="1.0" encoding="utf-8"?>
<sst xmlns="http://schemas.openxmlformats.org/spreadsheetml/2006/main" count="154" uniqueCount="48">
  <si>
    <t>附件2</t>
  </si>
  <si>
    <t>清远市新建商品住房销售价格备案表</t>
  </si>
  <si>
    <t>房地产开发企业名称或中介服务机构名称：清远鑫瑞房地产有限公司</t>
  </si>
  <si>
    <t>项目(楼盘)名称：</t>
  </si>
  <si>
    <t>清远保利天汇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</si>
  <si>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</si>
  <si>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</si>
  <si>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</si>
  <si>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</si>
  <si>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</si>
  <si>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</si>
  <si>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</si>
  <si>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</si>
  <si>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</si>
  <si>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</si>
  <si>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</si>
  <si>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</si>
  <si>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</si>
  <si>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</si>
  <si>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</si>
  <si>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5栋</t>
  </si>
  <si>
    <t>2F</t>
  </si>
  <si>
    <t>三房二厅二卫</t>
  </si>
  <si>
    <t>未售</t>
  </si>
  <si>
    <t>带精装修1500元/方，以建筑面积计算</t>
  </si>
  <si>
    <t>3F</t>
  </si>
  <si>
    <t>4F</t>
  </si>
  <si>
    <t>四房二厅二卫</t>
  </si>
  <si>
    <t>5F</t>
  </si>
  <si>
    <t>6F</t>
  </si>
  <si>
    <t>7F</t>
  </si>
  <si>
    <t>8F</t>
  </si>
  <si>
    <t>13F</t>
  </si>
  <si>
    <t>14F</t>
  </si>
  <si>
    <t>18F</t>
  </si>
  <si>
    <t>20F</t>
  </si>
  <si>
    <t>23F</t>
  </si>
  <si>
    <t>24F</t>
  </si>
  <si>
    <t>25F</t>
  </si>
  <si>
    <t>本楼栋总面积/均价</t>
  </si>
  <si>
    <t>-</t>
  </si>
  <si>
    <t>本栋销售住宅共25套，销售住宅总建筑面积：2541.097㎡，套内面积：2023.46㎡，分摊面积：517.63㎡，销售均价：10144.22元/㎡（建筑面积）、12739.26元/㎡（套内建筑面积）。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</si>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</sst>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9" formatCode="0.00_);[Red]\(0.00\)"/>
    <numFmt numFmtId="180" formatCode="0_ "/>
    <numFmt numFmtId="181" formatCode="0_);[Red]\(0\)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79" fontId="0" fillId="0" borderId="0" xfId="0" applyNumberForma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80" fontId="9" fillId="2" borderId="1" xfId="0" applyNumberFormat="1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left" vertical="center" wrapText="1"/>
    </xf>
    <xf numFmtId="179" fontId="1" fillId="0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181" fontId="0" fillId="3" borderId="0" xfId="0" applyNumberFormat="1" applyFont="1" applyFill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181" fontId="6" fillId="3" borderId="1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36"/>
  <sheetViews>
    <sheetView tabSelected="1" view="pageBreakPreview" zoomScale="60" zoomScaleNormal="100" workbookViewId="0">
      <pane ySplit="5" topLeftCell="A15" activePane="bottomLeft" state="frozen"/>
      <selection pane="bottomLeft" activeCell="P1" sqref="P1:P1048576"/>
    </sheetView>
  </sheetViews>
  <sheetFormatPr defaultColWidth="8.875" defaultRowHeight="13.5"/>
  <cols>
    <col min="1" max="1" width="8.875" style="1"/>
    <col min="2" max="2" width="11.875" style="1" customWidth="1"/>
    <col min="3" max="3" width="9" style="1" customWidth="1"/>
    <col min="4" max="4" width="8.875" style="1"/>
    <col min="5" max="5" width="15.125" style="1" customWidth="1"/>
    <col min="6" max="6" width="8.875" style="1"/>
    <col min="7" max="7" width="11.25" style="1" customWidth="1"/>
    <col min="8" max="8" width="15.125" style="1" customWidth="1"/>
    <col min="9" max="9" width="13.875" style="1" customWidth="1"/>
    <col min="10" max="10" width="12.875" style="1" customWidth="1"/>
    <col min="11" max="11" width="17.5" style="1" customWidth="1"/>
    <col min="12" max="12" width="13.125" style="1" customWidth="1"/>
    <col min="13" max="13" width="10.625" style="1" customWidth="1"/>
    <col min="14" max="14" width="8.5" style="1" customWidth="1"/>
    <col min="15" max="15" width="34.625" style="1" customWidth="1"/>
    <col min="16" max="20" width="8.875" style="1" hidden="1" customWidth="1"/>
    <col min="21" max="21" width="9.375" style="1" hidden="1" customWidth="1"/>
    <col min="22" max="23" width="8.875" style="1" hidden="1" customWidth="1"/>
    <col min="24" max="26" width="8.875" style="1"/>
    <col min="27" max="27" width="8.875" style="1" hidden="1" customWidth="1"/>
    <col min="28" max="16379" width="8.875" style="1"/>
  </cols>
  <sheetData>
    <row r="1" spans="1:27" s="1" customFormat="1" ht="20.25">
      <c r="A1" s="31" t="s">
        <v>0</v>
      </c>
      <c r="B1" s="31"/>
      <c r="J1" s="15"/>
      <c r="V1" s="25"/>
    </row>
    <row r="2" spans="1:27" s="1" customFormat="1" ht="25.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V2" s="25"/>
    </row>
    <row r="3" spans="1:27" s="1" customFormat="1">
      <c r="A3" s="33" t="s">
        <v>2</v>
      </c>
      <c r="B3" s="33"/>
      <c r="C3" s="33"/>
      <c r="D3" s="33"/>
      <c r="E3" s="33"/>
      <c r="F3" s="33"/>
      <c r="G3" s="5"/>
      <c r="H3" s="5"/>
      <c r="I3" s="5" t="s">
        <v>3</v>
      </c>
      <c r="J3" s="34" t="s">
        <v>4</v>
      </c>
      <c r="K3" s="34"/>
      <c r="L3" s="16"/>
      <c r="M3" s="16"/>
      <c r="N3" s="16"/>
      <c r="O3" s="16"/>
      <c r="V3" s="25"/>
    </row>
    <row r="4" spans="1:27" s="2" customFormat="1">
      <c r="A4" s="40" t="s">
        <v>5</v>
      </c>
      <c r="B4" s="41" t="s">
        <v>6</v>
      </c>
      <c r="C4" s="41" t="s">
        <v>7</v>
      </c>
      <c r="D4" s="41" t="s">
        <v>8</v>
      </c>
      <c r="E4" s="41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2" t="s">
        <v>14</v>
      </c>
      <c r="K4" s="41" t="s">
        <v>15</v>
      </c>
      <c r="L4" s="41" t="s">
        <v>16</v>
      </c>
      <c r="M4" s="41" t="s">
        <v>17</v>
      </c>
      <c r="N4" s="41" t="s">
        <v>18</v>
      </c>
      <c r="O4" s="40" t="s">
        <v>19</v>
      </c>
    </row>
    <row r="5" spans="1:27" s="2" customFormat="1">
      <c r="A5" s="40"/>
      <c r="B5" s="41"/>
      <c r="C5" s="41"/>
      <c r="D5" s="41"/>
      <c r="E5" s="41"/>
      <c r="F5" s="41"/>
      <c r="G5" s="41"/>
      <c r="H5" s="41"/>
      <c r="I5" s="41"/>
      <c r="J5" s="42"/>
      <c r="K5" s="41"/>
      <c r="L5" s="41"/>
      <c r="M5" s="41"/>
      <c r="N5" s="41"/>
      <c r="O5" s="40"/>
    </row>
    <row r="6" spans="1:27" s="2" customFormat="1" ht="20.100000000000001" customHeight="1">
      <c r="A6" s="6">
        <v>1</v>
      </c>
      <c r="B6" s="7" t="s">
        <v>20</v>
      </c>
      <c r="C6" s="8">
        <v>202</v>
      </c>
      <c r="D6" s="9" t="s">
        <v>21</v>
      </c>
      <c r="E6" s="6" t="s">
        <v>22</v>
      </c>
      <c r="F6" s="10">
        <v>2.9</v>
      </c>
      <c r="G6" s="11">
        <v>99.41</v>
      </c>
      <c r="H6" s="10">
        <f t="shared" ref="H6:H30" si="0">G6-I6</f>
        <v>20.25</v>
      </c>
      <c r="I6" s="11">
        <v>79.16</v>
      </c>
      <c r="J6" s="17">
        <f t="shared" ref="J6:J31" si="1">L6/G6</f>
        <v>9531.8708649339842</v>
      </c>
      <c r="K6" s="17">
        <f t="shared" ref="K6:K31" si="2">L6/I6</f>
        <v>11970.228432075384</v>
      </c>
      <c r="L6" s="18">
        <f t="shared" ref="L6:L30" si="3">M6*0.95</f>
        <v>947563.2826830874</v>
      </c>
      <c r="M6" s="19">
        <v>997435.03440324997</v>
      </c>
      <c r="N6" s="20" t="s">
        <v>23</v>
      </c>
      <c r="O6" s="21" t="s">
        <v>24</v>
      </c>
    </row>
    <row r="7" spans="1:27" s="2" customFormat="1" ht="20.100000000000001" customHeight="1">
      <c r="A7" s="6">
        <v>2</v>
      </c>
      <c r="B7" s="7" t="s">
        <v>20</v>
      </c>
      <c r="C7" s="8">
        <v>203</v>
      </c>
      <c r="D7" s="9" t="s">
        <v>21</v>
      </c>
      <c r="E7" s="6" t="s">
        <v>22</v>
      </c>
      <c r="F7" s="10">
        <v>2.9</v>
      </c>
      <c r="G7" s="11">
        <v>99.41</v>
      </c>
      <c r="H7" s="10">
        <f t="shared" si="0"/>
        <v>20.25</v>
      </c>
      <c r="I7" s="11">
        <v>79.16</v>
      </c>
      <c r="J7" s="17">
        <f t="shared" si="1"/>
        <v>9735.7608367211051</v>
      </c>
      <c r="K7" s="17">
        <f t="shared" si="2"/>
        <v>12226.27570462917</v>
      </c>
      <c r="L7" s="18">
        <f t="shared" si="3"/>
        <v>967831.98477844498</v>
      </c>
      <c r="M7" s="19">
        <v>1018770.5102931</v>
      </c>
      <c r="N7" s="20" t="s">
        <v>23</v>
      </c>
      <c r="O7" s="21" t="s">
        <v>24</v>
      </c>
      <c r="P7" s="2" t="e">
        <f>VLOOKUP(C7:C7,#REF!,8,FALSE)</f>
        <v>#REF!</v>
      </c>
      <c r="U7" s="2">
        <f>M7*0.85</f>
        <v>865954.933749135</v>
      </c>
      <c r="V7" s="26" t="e">
        <f>N7-U7</f>
        <v>#VALUE!</v>
      </c>
      <c r="W7" s="27">
        <v>1085034</v>
      </c>
      <c r="AA7" s="27">
        <v>1085034</v>
      </c>
    </row>
    <row r="8" spans="1:27" s="2" customFormat="1" ht="20.100000000000001" customHeight="1">
      <c r="A8" s="6">
        <v>3</v>
      </c>
      <c r="B8" s="7" t="s">
        <v>20</v>
      </c>
      <c r="C8" s="8">
        <v>302</v>
      </c>
      <c r="D8" s="9" t="s">
        <v>25</v>
      </c>
      <c r="E8" s="6" t="s">
        <v>22</v>
      </c>
      <c r="F8" s="10">
        <v>2.9</v>
      </c>
      <c r="G8" s="11">
        <v>99.41</v>
      </c>
      <c r="H8" s="10">
        <f t="shared" si="0"/>
        <v>20.25</v>
      </c>
      <c r="I8" s="11">
        <v>79.16</v>
      </c>
      <c r="J8" s="17">
        <f t="shared" si="1"/>
        <v>9735.7608367211051</v>
      </c>
      <c r="K8" s="17">
        <f t="shared" si="2"/>
        <v>12226.27570462917</v>
      </c>
      <c r="L8" s="18">
        <f t="shared" si="3"/>
        <v>967831.98477844498</v>
      </c>
      <c r="M8" s="19">
        <v>1018770.5102931</v>
      </c>
      <c r="N8" s="20" t="s">
        <v>23</v>
      </c>
      <c r="O8" s="21" t="s">
        <v>24</v>
      </c>
      <c r="P8" s="2" t="e">
        <f>VLOOKUP(C8:C8,#REF!,8,FALSE)</f>
        <v>#REF!</v>
      </c>
      <c r="Q8" s="2">
        <v>719784</v>
      </c>
      <c r="R8" s="2">
        <v>619784</v>
      </c>
      <c r="U8" s="2">
        <f>M8*0.85</f>
        <v>865954.933749135</v>
      </c>
      <c r="V8" s="26" t="e">
        <f>N8-U8</f>
        <v>#VALUE!</v>
      </c>
      <c r="W8" s="27">
        <v>659165</v>
      </c>
    </row>
    <row r="9" spans="1:27" s="2" customFormat="1" ht="20.100000000000001" customHeight="1">
      <c r="A9" s="6">
        <v>4</v>
      </c>
      <c r="B9" s="7" t="s">
        <v>20</v>
      </c>
      <c r="C9" s="8">
        <v>303</v>
      </c>
      <c r="D9" s="9" t="s">
        <v>25</v>
      </c>
      <c r="E9" s="6" t="s">
        <v>22</v>
      </c>
      <c r="F9" s="10">
        <v>2.9</v>
      </c>
      <c r="G9" s="11">
        <v>99.41</v>
      </c>
      <c r="H9" s="10">
        <f t="shared" si="0"/>
        <v>20.25</v>
      </c>
      <c r="I9" s="11">
        <v>79.16</v>
      </c>
      <c r="J9" s="17">
        <f t="shared" si="1"/>
        <v>9939.6508085083187</v>
      </c>
      <c r="K9" s="17">
        <f t="shared" si="2"/>
        <v>12482.322977183072</v>
      </c>
      <c r="L9" s="18">
        <f t="shared" si="3"/>
        <v>988100.686873812</v>
      </c>
      <c r="M9" s="19">
        <v>1040105.98618296</v>
      </c>
      <c r="N9" s="20" t="s">
        <v>23</v>
      </c>
      <c r="O9" s="21" t="s">
        <v>24</v>
      </c>
      <c r="P9" s="2" t="e">
        <f>VLOOKUP(C9:C9,#REF!,8,FALSE)</f>
        <v>#REF!</v>
      </c>
      <c r="U9" s="2">
        <f>M9*0.85</f>
        <v>884090.08825551602</v>
      </c>
      <c r="V9" s="26" t="e">
        <f>N9-U9</f>
        <v>#VALUE!</v>
      </c>
      <c r="W9" s="27">
        <v>713924</v>
      </c>
    </row>
    <row r="10" spans="1:27" s="2" customFormat="1" ht="20.100000000000001" customHeight="1">
      <c r="A10" s="6">
        <v>5</v>
      </c>
      <c r="B10" s="7" t="s">
        <v>20</v>
      </c>
      <c r="C10" s="8">
        <v>402</v>
      </c>
      <c r="D10" s="9" t="s">
        <v>26</v>
      </c>
      <c r="E10" s="6" t="s">
        <v>22</v>
      </c>
      <c r="F10" s="10">
        <v>2.9</v>
      </c>
      <c r="G10" s="11">
        <v>99.41</v>
      </c>
      <c r="H10" s="10">
        <f t="shared" si="0"/>
        <v>20.25</v>
      </c>
      <c r="I10" s="11">
        <v>79.16</v>
      </c>
      <c r="J10" s="17">
        <f t="shared" si="1"/>
        <v>9888.6731880599837</v>
      </c>
      <c r="K10" s="17">
        <f t="shared" si="2"/>
        <v>12418.30471987169</v>
      </c>
      <c r="L10" s="18">
        <f t="shared" si="3"/>
        <v>983033.00162504299</v>
      </c>
      <c r="M10" s="19">
        <v>1034771.58065794</v>
      </c>
      <c r="N10" s="20" t="s">
        <v>23</v>
      </c>
      <c r="O10" s="21" t="s">
        <v>24</v>
      </c>
      <c r="P10" s="2" t="e">
        <f>VLOOKUP(C10:C10,#REF!,8,FALSE)</f>
        <v>#REF!</v>
      </c>
      <c r="U10" s="2">
        <f>M10*0.85</f>
        <v>879555.84355924895</v>
      </c>
      <c r="V10" s="26" t="e">
        <f>N10-U10</f>
        <v>#VALUE!</v>
      </c>
      <c r="W10" s="27">
        <v>1094127</v>
      </c>
      <c r="AA10" s="27">
        <v>1094127</v>
      </c>
    </row>
    <row r="11" spans="1:27" s="2" customFormat="1" ht="20.100000000000001" customHeight="1">
      <c r="A11" s="6">
        <v>6</v>
      </c>
      <c r="B11" s="7" t="s">
        <v>20</v>
      </c>
      <c r="C11" s="8">
        <v>403</v>
      </c>
      <c r="D11" s="9" t="s">
        <v>26</v>
      </c>
      <c r="E11" s="6" t="s">
        <v>22</v>
      </c>
      <c r="F11" s="10">
        <v>2.9</v>
      </c>
      <c r="G11" s="11">
        <v>99.41</v>
      </c>
      <c r="H11" s="10">
        <f t="shared" si="0"/>
        <v>20.25</v>
      </c>
      <c r="I11" s="11">
        <v>79.16</v>
      </c>
      <c r="J11" s="17">
        <f t="shared" si="1"/>
        <v>10092.563159847103</v>
      </c>
      <c r="K11" s="17">
        <f t="shared" si="2"/>
        <v>12674.351992425474</v>
      </c>
      <c r="L11" s="18">
        <f t="shared" si="3"/>
        <v>1003301.7037204005</v>
      </c>
      <c r="M11" s="19">
        <v>1056107.0565477901</v>
      </c>
      <c r="N11" s="20" t="s">
        <v>23</v>
      </c>
      <c r="O11" s="21" t="s">
        <v>24</v>
      </c>
      <c r="P11" s="2" t="e">
        <f>VLOOKUP(C11:C11,#REF!,8,FALSE)</f>
        <v>#REF!</v>
      </c>
      <c r="U11" s="2">
        <f>M11*0.85</f>
        <v>897690.99806562148</v>
      </c>
      <c r="V11" s="26" t="e">
        <f>N11-U11</f>
        <v>#VALUE!</v>
      </c>
      <c r="W11" s="27">
        <v>1142620</v>
      </c>
    </row>
    <row r="12" spans="1:27" s="2" customFormat="1" ht="20.100000000000001" customHeight="1">
      <c r="A12" s="6">
        <v>7</v>
      </c>
      <c r="B12" s="7" t="s">
        <v>20</v>
      </c>
      <c r="C12" s="8">
        <v>404</v>
      </c>
      <c r="D12" s="9" t="s">
        <v>26</v>
      </c>
      <c r="E12" s="6" t="s">
        <v>27</v>
      </c>
      <c r="F12" s="10">
        <v>2.9</v>
      </c>
      <c r="G12" s="11">
        <v>127.33</v>
      </c>
      <c r="H12" s="10">
        <f t="shared" si="0"/>
        <v>25.939999999999998</v>
      </c>
      <c r="I12" s="11">
        <v>101.39</v>
      </c>
      <c r="J12" s="17">
        <f t="shared" si="1"/>
        <v>10041.592574626124</v>
      </c>
      <c r="K12" s="17">
        <f t="shared" si="2"/>
        <v>12610.671491539049</v>
      </c>
      <c r="L12" s="18">
        <f t="shared" si="3"/>
        <v>1278595.9825271443</v>
      </c>
      <c r="M12" s="19">
        <v>1345890.5079233099</v>
      </c>
      <c r="N12" s="20" t="s">
        <v>23</v>
      </c>
      <c r="O12" s="21" t="s">
        <v>24</v>
      </c>
      <c r="P12" s="2" t="e">
        <f>VLOOKUP(C12:C12,#REF!,8,FALSE)</f>
        <v>#REF!</v>
      </c>
      <c r="U12" s="2">
        <f>M12*0.85</f>
        <v>1144006.9317348134</v>
      </c>
      <c r="V12" s="26" t="e">
        <f>N12-U12</f>
        <v>#VALUE!</v>
      </c>
      <c r="W12" s="27">
        <v>1082003</v>
      </c>
      <c r="AA12" s="27">
        <v>1082003</v>
      </c>
    </row>
    <row r="13" spans="1:27" s="2" customFormat="1" ht="20.100000000000001" customHeight="1">
      <c r="A13" s="6">
        <v>8</v>
      </c>
      <c r="B13" s="7" t="s">
        <v>20</v>
      </c>
      <c r="C13" s="8">
        <v>502</v>
      </c>
      <c r="D13" s="9" t="s">
        <v>28</v>
      </c>
      <c r="E13" s="6" t="s">
        <v>22</v>
      </c>
      <c r="F13" s="10">
        <v>2.9</v>
      </c>
      <c r="G13" s="11">
        <v>99.41</v>
      </c>
      <c r="H13" s="10">
        <f t="shared" si="0"/>
        <v>20.25</v>
      </c>
      <c r="I13" s="11">
        <v>79.16</v>
      </c>
      <c r="J13" s="17">
        <f t="shared" si="1"/>
        <v>9990.618173953495</v>
      </c>
      <c r="K13" s="17">
        <f t="shared" si="2"/>
        <v>12546.328356148522</v>
      </c>
      <c r="L13" s="18">
        <f t="shared" si="3"/>
        <v>993167.35267271695</v>
      </c>
      <c r="M13" s="19">
        <v>1045439.31860286</v>
      </c>
      <c r="N13" s="20" t="s">
        <v>23</v>
      </c>
      <c r="O13" s="21" t="s">
        <v>24</v>
      </c>
      <c r="P13" s="2" t="e">
        <f>VLOOKUP(C13:C13,#REF!,8,FALSE)</f>
        <v>#REF!</v>
      </c>
      <c r="U13" s="2">
        <f>M13*0.85</f>
        <v>888623.42081243091</v>
      </c>
      <c r="V13" s="26" t="e">
        <f>N13-U13</f>
        <v>#VALUE!</v>
      </c>
      <c r="W13" s="27">
        <v>1100188</v>
      </c>
      <c r="AA13" s="27">
        <v>1100188</v>
      </c>
    </row>
    <row r="14" spans="1:27" s="2" customFormat="1" ht="20.100000000000001" customHeight="1">
      <c r="A14" s="6">
        <v>9</v>
      </c>
      <c r="B14" s="7" t="s">
        <v>20</v>
      </c>
      <c r="C14" s="8">
        <v>503</v>
      </c>
      <c r="D14" s="9" t="s">
        <v>28</v>
      </c>
      <c r="E14" s="6" t="s">
        <v>22</v>
      </c>
      <c r="F14" s="10">
        <v>2.9</v>
      </c>
      <c r="G14" s="11">
        <v>99.41</v>
      </c>
      <c r="H14" s="10">
        <f t="shared" si="0"/>
        <v>20.25</v>
      </c>
      <c r="I14" s="11">
        <v>79.16</v>
      </c>
      <c r="J14" s="17">
        <f t="shared" si="1"/>
        <v>10194.508145740709</v>
      </c>
      <c r="K14" s="17">
        <f t="shared" si="2"/>
        <v>12802.375628702424</v>
      </c>
      <c r="L14" s="18">
        <f t="shared" si="3"/>
        <v>1013436.0547680838</v>
      </c>
      <c r="M14" s="19">
        <v>1066774.7944927199</v>
      </c>
      <c r="N14" s="20" t="s">
        <v>23</v>
      </c>
      <c r="O14" s="21" t="s">
        <v>24</v>
      </c>
      <c r="P14" s="2" t="e">
        <f>VLOOKUP(C14:C14,#REF!,8,FALSE)</f>
        <v>#REF!</v>
      </c>
      <c r="U14" s="2">
        <f>M14*0.85</f>
        <v>906758.57531881193</v>
      </c>
      <c r="V14" s="26" t="e">
        <f>N14-U14</f>
        <v>#VALUE!</v>
      </c>
      <c r="W14" s="27">
        <v>728388</v>
      </c>
    </row>
    <row r="15" spans="1:27" s="2" customFormat="1" ht="20.100000000000001" customHeight="1">
      <c r="A15" s="6">
        <v>10</v>
      </c>
      <c r="B15" s="7" t="s">
        <v>20</v>
      </c>
      <c r="C15" s="8">
        <v>602</v>
      </c>
      <c r="D15" s="9" t="s">
        <v>29</v>
      </c>
      <c r="E15" s="6" t="s">
        <v>22</v>
      </c>
      <c r="F15" s="10">
        <v>2.9</v>
      </c>
      <c r="G15" s="11">
        <v>99.41</v>
      </c>
      <c r="H15" s="10">
        <f t="shared" si="0"/>
        <v>20.25</v>
      </c>
      <c r="I15" s="11">
        <v>79.16</v>
      </c>
      <c r="J15" s="17">
        <f t="shared" si="1"/>
        <v>10021.20884822376</v>
      </c>
      <c r="K15" s="17">
        <f t="shared" si="2"/>
        <v>12584.744461873725</v>
      </c>
      <c r="L15" s="18">
        <f t="shared" si="3"/>
        <v>996208.37160192395</v>
      </c>
      <c r="M15" s="19">
        <v>1048640.39115992</v>
      </c>
      <c r="N15" s="20" t="s">
        <v>23</v>
      </c>
      <c r="O15" s="21" t="s">
        <v>24</v>
      </c>
      <c r="P15" s="2" t="e">
        <f>VLOOKUP(C15:C15,#REF!,8,FALSE)</f>
        <v>#REF!</v>
      </c>
      <c r="Q15" s="2">
        <v>877197</v>
      </c>
      <c r="R15" s="2">
        <v>1070337</v>
      </c>
      <c r="S15" s="2">
        <v>970337</v>
      </c>
      <c r="U15" s="2">
        <f>M15*0.85</f>
        <v>891344.33248593204</v>
      </c>
      <c r="V15" s="26" t="e">
        <f>N15-U15</f>
        <v>#VALUE!</v>
      </c>
      <c r="W15" s="27">
        <v>1031995</v>
      </c>
      <c r="AA15" s="27">
        <v>1031995</v>
      </c>
    </row>
    <row r="16" spans="1:27" s="2" customFormat="1" ht="20.100000000000001" customHeight="1">
      <c r="A16" s="6">
        <v>11</v>
      </c>
      <c r="B16" s="7" t="s">
        <v>20</v>
      </c>
      <c r="C16" s="8">
        <v>603</v>
      </c>
      <c r="D16" s="9" t="s">
        <v>29</v>
      </c>
      <c r="E16" s="6" t="s">
        <v>22</v>
      </c>
      <c r="F16" s="10">
        <v>2.9</v>
      </c>
      <c r="G16" s="11">
        <v>99.41</v>
      </c>
      <c r="H16" s="10">
        <f t="shared" si="0"/>
        <v>20.25</v>
      </c>
      <c r="I16" s="11">
        <v>79.16</v>
      </c>
      <c r="J16" s="17">
        <f t="shared" si="1"/>
        <v>10225.098820010975</v>
      </c>
      <c r="K16" s="17">
        <f t="shared" si="2"/>
        <v>12840.791734427628</v>
      </c>
      <c r="L16" s="18">
        <f t="shared" si="3"/>
        <v>1016477.073697291</v>
      </c>
      <c r="M16" s="19">
        <v>1069975.86704978</v>
      </c>
      <c r="N16" s="20" t="s">
        <v>23</v>
      </c>
      <c r="O16" s="21" t="s">
        <v>24</v>
      </c>
      <c r="P16" s="2" t="e">
        <f>VLOOKUP(C16:C16,#REF!,8,FALSE)</f>
        <v>#REF!</v>
      </c>
      <c r="U16" s="2">
        <f>M16*0.85</f>
        <v>909479.48699231294</v>
      </c>
      <c r="V16" s="26" t="e">
        <f>N16-U16</f>
        <v>#VALUE!</v>
      </c>
      <c r="W16" s="27">
        <v>730455</v>
      </c>
    </row>
    <row r="17" spans="1:27" s="2" customFormat="1" ht="20.100000000000001" customHeight="1">
      <c r="A17" s="6">
        <v>12</v>
      </c>
      <c r="B17" s="7" t="s">
        <v>20</v>
      </c>
      <c r="C17" s="8">
        <v>702</v>
      </c>
      <c r="D17" s="9" t="s">
        <v>30</v>
      </c>
      <c r="E17" s="6" t="s">
        <v>22</v>
      </c>
      <c r="F17" s="10">
        <v>2.9</v>
      </c>
      <c r="G17" s="11">
        <v>99.41</v>
      </c>
      <c r="H17" s="10">
        <f t="shared" si="0"/>
        <v>20.25</v>
      </c>
      <c r="I17" s="11">
        <v>79.16</v>
      </c>
      <c r="J17" s="17">
        <f t="shared" si="1"/>
        <v>10051.789267490962</v>
      </c>
      <c r="K17" s="17">
        <f t="shared" si="2"/>
        <v>12623.147689253114</v>
      </c>
      <c r="L17" s="18">
        <f t="shared" si="3"/>
        <v>999248.37108127645</v>
      </c>
      <c r="M17" s="19">
        <v>1051840.39061187</v>
      </c>
      <c r="N17" s="20" t="s">
        <v>23</v>
      </c>
      <c r="O17" s="21" t="s">
        <v>24</v>
      </c>
      <c r="P17" s="2" t="e">
        <f>VLOOKUP(C17:C17,#REF!,8,FALSE)</f>
        <v>#REF!</v>
      </c>
      <c r="U17" s="2">
        <f>M17*0.85</f>
        <v>894064.3320200895</v>
      </c>
      <c r="V17" s="26" t="e">
        <f>N17-U17</f>
        <v>#VALUE!</v>
      </c>
      <c r="W17" s="27">
        <v>807528</v>
      </c>
    </row>
    <row r="18" spans="1:27" s="2" customFormat="1" ht="20.100000000000001" customHeight="1">
      <c r="A18" s="6">
        <v>13</v>
      </c>
      <c r="B18" s="7" t="s">
        <v>20</v>
      </c>
      <c r="C18" s="8">
        <v>703</v>
      </c>
      <c r="D18" s="9" t="s">
        <v>30</v>
      </c>
      <c r="E18" s="6" t="s">
        <v>22</v>
      </c>
      <c r="F18" s="10">
        <v>2.9</v>
      </c>
      <c r="G18" s="11">
        <v>99.41</v>
      </c>
      <c r="H18" s="10">
        <f t="shared" si="0"/>
        <v>20.25</v>
      </c>
      <c r="I18" s="11">
        <v>79.16</v>
      </c>
      <c r="J18" s="17">
        <f t="shared" si="1"/>
        <v>10255.679239278081</v>
      </c>
      <c r="K18" s="17">
        <f t="shared" si="2"/>
        <v>12879.194961806897</v>
      </c>
      <c r="L18" s="18">
        <f t="shared" si="3"/>
        <v>1019517.0731766339</v>
      </c>
      <c r="M18" s="19">
        <v>1073175.8665017199</v>
      </c>
      <c r="N18" s="20" t="s">
        <v>23</v>
      </c>
      <c r="O18" s="21" t="s">
        <v>24</v>
      </c>
      <c r="P18" s="2" t="e">
        <f>VLOOKUP(C18:C18,#REF!,8,FALSE)</f>
        <v>#REF!</v>
      </c>
      <c r="U18" s="2">
        <f>M18*0.85</f>
        <v>912199.4865264619</v>
      </c>
      <c r="V18" s="26" t="e">
        <f>N18-U18</f>
        <v>#VALUE!</v>
      </c>
      <c r="W18" s="27">
        <v>1075941</v>
      </c>
      <c r="AA18" s="29">
        <v>1075941</v>
      </c>
    </row>
    <row r="19" spans="1:27" s="2" customFormat="1" ht="20.100000000000001" customHeight="1">
      <c r="A19" s="6">
        <v>14</v>
      </c>
      <c r="B19" s="7" t="s">
        <v>20</v>
      </c>
      <c r="C19" s="8">
        <v>803</v>
      </c>
      <c r="D19" s="9" t="s">
        <v>31</v>
      </c>
      <c r="E19" s="6" t="s">
        <v>22</v>
      </c>
      <c r="F19" s="10">
        <v>2.9</v>
      </c>
      <c r="G19" s="11">
        <v>99.41</v>
      </c>
      <c r="H19" s="10">
        <f t="shared" si="0"/>
        <v>20.25</v>
      </c>
      <c r="I19" s="11">
        <v>79.16</v>
      </c>
      <c r="J19" s="17">
        <f t="shared" si="1"/>
        <v>10286.259658545188</v>
      </c>
      <c r="K19" s="17">
        <f t="shared" si="2"/>
        <v>12917.598189186168</v>
      </c>
      <c r="L19" s="18">
        <f t="shared" si="3"/>
        <v>1022557.0726559771</v>
      </c>
      <c r="M19" s="19">
        <v>1076375.8659536601</v>
      </c>
      <c r="N19" s="20" t="s">
        <v>23</v>
      </c>
      <c r="O19" s="21" t="s">
        <v>24</v>
      </c>
      <c r="P19" s="2" t="e">
        <f>VLOOKUP(C19:C19,#REF!,8,FALSE)</f>
        <v>#REF!</v>
      </c>
      <c r="U19" s="2">
        <f>M19*0.85</f>
        <v>914919.48606061109</v>
      </c>
      <c r="V19" s="26" t="e">
        <f>N19-U19</f>
        <v>#VALUE!</v>
      </c>
      <c r="W19" s="27">
        <v>1088064</v>
      </c>
      <c r="AA19" s="27">
        <v>1088064</v>
      </c>
    </row>
    <row r="20" spans="1:27" s="2" customFormat="1" ht="20.100000000000001" customHeight="1">
      <c r="A20" s="6">
        <v>15</v>
      </c>
      <c r="B20" s="7" t="s">
        <v>20</v>
      </c>
      <c r="C20" s="8">
        <v>804</v>
      </c>
      <c r="D20" s="9" t="s">
        <v>31</v>
      </c>
      <c r="E20" s="6" t="s">
        <v>27</v>
      </c>
      <c r="F20" s="10">
        <v>2.9</v>
      </c>
      <c r="G20" s="11">
        <v>127.33</v>
      </c>
      <c r="H20" s="10">
        <f t="shared" si="0"/>
        <v>25.939999999999998</v>
      </c>
      <c r="I20" s="11">
        <v>101.39</v>
      </c>
      <c r="J20" s="17">
        <f t="shared" si="1"/>
        <v>10235.290449731994</v>
      </c>
      <c r="K20" s="17">
        <f t="shared" si="2"/>
        <v>12853.925761558092</v>
      </c>
      <c r="L20" s="18">
        <f t="shared" si="3"/>
        <v>1303259.5329643749</v>
      </c>
      <c r="M20" s="19">
        <v>1371852.1399625</v>
      </c>
      <c r="N20" s="20" t="s">
        <v>23</v>
      </c>
      <c r="O20" s="21" t="s">
        <v>24</v>
      </c>
      <c r="P20" s="2" t="e">
        <f>VLOOKUP(C20:C20,#REF!,8,FALSE)</f>
        <v>#REF!</v>
      </c>
      <c r="U20" s="2">
        <f>M20*0.85</f>
        <v>1166074.3189681249</v>
      </c>
      <c r="V20" s="26" t="e">
        <f>N20-U20</f>
        <v>#VALUE!</v>
      </c>
      <c r="W20" s="27">
        <v>812070</v>
      </c>
    </row>
    <row r="21" spans="1:27" s="2" customFormat="1" ht="20.100000000000001" customHeight="1">
      <c r="A21" s="6">
        <v>16</v>
      </c>
      <c r="B21" s="7" t="s">
        <v>20</v>
      </c>
      <c r="C21" s="8">
        <v>1302</v>
      </c>
      <c r="D21" s="9" t="s">
        <v>32</v>
      </c>
      <c r="E21" s="6" t="s">
        <v>22</v>
      </c>
      <c r="F21" s="10">
        <v>2.9</v>
      </c>
      <c r="G21" s="11">
        <v>99.41</v>
      </c>
      <c r="H21" s="10">
        <f t="shared" si="0"/>
        <v>20.25</v>
      </c>
      <c r="I21" s="11">
        <v>79.16</v>
      </c>
      <c r="J21" s="17">
        <f t="shared" si="1"/>
        <v>10235.29229310001</v>
      </c>
      <c r="K21" s="17">
        <f t="shared" si="2"/>
        <v>12853.592810220718</v>
      </c>
      <c r="L21" s="18">
        <f t="shared" si="3"/>
        <v>1017490.406857072</v>
      </c>
      <c r="M21" s="19">
        <v>1071042.5335337601</v>
      </c>
      <c r="N21" s="20" t="s">
        <v>23</v>
      </c>
      <c r="O21" s="21" t="s">
        <v>24</v>
      </c>
      <c r="V21" s="26"/>
      <c r="W21" s="27"/>
    </row>
    <row r="22" spans="1:27" s="2" customFormat="1" ht="20.100000000000001" customHeight="1">
      <c r="A22" s="6">
        <v>17</v>
      </c>
      <c r="B22" s="7" t="s">
        <v>20</v>
      </c>
      <c r="C22" s="8">
        <v>1402</v>
      </c>
      <c r="D22" s="9" t="s">
        <v>33</v>
      </c>
      <c r="E22" s="6" t="s">
        <v>22</v>
      </c>
      <c r="F22" s="10">
        <v>2.9</v>
      </c>
      <c r="G22" s="11">
        <v>99.41</v>
      </c>
      <c r="H22" s="10">
        <f t="shared" si="0"/>
        <v>20.25</v>
      </c>
      <c r="I22" s="11">
        <v>79.16</v>
      </c>
      <c r="J22" s="17">
        <f t="shared" si="1"/>
        <v>10265.872712367116</v>
      </c>
      <c r="K22" s="17">
        <f t="shared" si="2"/>
        <v>12891.996037599987</v>
      </c>
      <c r="L22" s="18">
        <f t="shared" si="3"/>
        <v>1020530.406336415</v>
      </c>
      <c r="M22" s="19">
        <v>1074242.5329857001</v>
      </c>
      <c r="N22" s="20" t="s">
        <v>23</v>
      </c>
      <c r="O22" s="21" t="s">
        <v>24</v>
      </c>
      <c r="P22" s="2" t="e">
        <f>VLOOKUP(C22:C22,#REF!,8,FALSE)</f>
        <v>#REF!</v>
      </c>
      <c r="U22" s="2">
        <f>M22*0.85</f>
        <v>913106.15303784504</v>
      </c>
      <c r="V22" s="26" t="e">
        <f>N22-U22</f>
        <v>#VALUE!</v>
      </c>
      <c r="W22" s="27">
        <v>738720</v>
      </c>
    </row>
    <row r="23" spans="1:27" s="2" customFormat="1" ht="20.100000000000001" customHeight="1">
      <c r="A23" s="6">
        <v>18</v>
      </c>
      <c r="B23" s="7" t="s">
        <v>20</v>
      </c>
      <c r="C23" s="8">
        <v>1403</v>
      </c>
      <c r="D23" s="9" t="s">
        <v>33</v>
      </c>
      <c r="E23" s="6" t="s">
        <v>22</v>
      </c>
      <c r="F23" s="10">
        <v>2.9</v>
      </c>
      <c r="G23" s="11">
        <v>99.41</v>
      </c>
      <c r="H23" s="10">
        <f t="shared" si="0"/>
        <v>20.25</v>
      </c>
      <c r="I23" s="11">
        <v>79.16</v>
      </c>
      <c r="J23" s="17">
        <f t="shared" si="1"/>
        <v>10469.762684154332</v>
      </c>
      <c r="K23" s="17">
        <f t="shared" si="2"/>
        <v>13148.043310153891</v>
      </c>
      <c r="L23" s="18">
        <f t="shared" si="3"/>
        <v>1040799.108431782</v>
      </c>
      <c r="M23" s="19">
        <v>1095578.00887556</v>
      </c>
      <c r="N23" s="20" t="s">
        <v>23</v>
      </c>
      <c r="O23" s="21" t="s">
        <v>24</v>
      </c>
      <c r="P23" s="2" t="e">
        <f>VLOOKUP(C23:C23,#REF!,8,FALSE)</f>
        <v>#REF!</v>
      </c>
      <c r="U23" s="2">
        <f>M23*0.85</f>
        <v>931241.30754422594</v>
      </c>
      <c r="V23" s="26" t="e">
        <f>N23-U23</f>
        <v>#VALUE!</v>
      </c>
      <c r="W23" s="27">
        <v>1063818</v>
      </c>
      <c r="AA23" s="27">
        <v>1063818</v>
      </c>
    </row>
    <row r="24" spans="1:27" s="2" customFormat="1" ht="20.100000000000001" customHeight="1">
      <c r="A24" s="6">
        <v>19</v>
      </c>
      <c r="B24" s="7" t="s">
        <v>20</v>
      </c>
      <c r="C24" s="8">
        <v>1802</v>
      </c>
      <c r="D24" s="9" t="s">
        <v>34</v>
      </c>
      <c r="E24" s="6" t="s">
        <v>22</v>
      </c>
      <c r="F24" s="10">
        <v>2.9</v>
      </c>
      <c r="G24" s="11">
        <v>99.41</v>
      </c>
      <c r="H24" s="10">
        <f t="shared" si="0"/>
        <v>20.25</v>
      </c>
      <c r="I24" s="11">
        <v>79.16</v>
      </c>
      <c r="J24" s="17">
        <f t="shared" si="1"/>
        <v>10388.204644438792</v>
      </c>
      <c r="K24" s="17">
        <f t="shared" si="2"/>
        <v>13045.621825463119</v>
      </c>
      <c r="L24" s="18">
        <f t="shared" si="3"/>
        <v>1032691.4237036604</v>
      </c>
      <c r="M24" s="19">
        <v>1087043.60389859</v>
      </c>
      <c r="N24" s="20" t="s">
        <v>23</v>
      </c>
      <c r="O24" s="21" t="s">
        <v>24</v>
      </c>
      <c r="V24" s="26"/>
      <c r="W24" s="27"/>
      <c r="AA24" s="30"/>
    </row>
    <row r="25" spans="1:27" s="2" customFormat="1" ht="20.100000000000001" customHeight="1">
      <c r="A25" s="6">
        <v>20</v>
      </c>
      <c r="B25" s="7" t="s">
        <v>20</v>
      </c>
      <c r="C25" s="8">
        <v>1803</v>
      </c>
      <c r="D25" s="9" t="s">
        <v>34</v>
      </c>
      <c r="E25" s="6" t="s">
        <v>22</v>
      </c>
      <c r="F25" s="10">
        <v>2.9</v>
      </c>
      <c r="G25" s="11">
        <v>99.41</v>
      </c>
      <c r="H25" s="10">
        <f t="shared" si="0"/>
        <v>20.25</v>
      </c>
      <c r="I25" s="11">
        <v>79.16</v>
      </c>
      <c r="J25" s="17">
        <f t="shared" si="1"/>
        <v>10592.094616226006</v>
      </c>
      <c r="K25" s="17">
        <f t="shared" si="2"/>
        <v>13301.669098017021</v>
      </c>
      <c r="L25" s="18">
        <f t="shared" si="3"/>
        <v>1052960.1257990273</v>
      </c>
      <c r="M25" s="19">
        <v>1108379.0797884499</v>
      </c>
      <c r="N25" s="20" t="s">
        <v>23</v>
      </c>
      <c r="O25" s="21" t="s">
        <v>24</v>
      </c>
      <c r="V25" s="26"/>
      <c r="W25" s="27"/>
      <c r="AA25" s="30"/>
    </row>
    <row r="26" spans="1:27" s="2" customFormat="1" ht="20.100000000000001" customHeight="1">
      <c r="A26" s="6">
        <v>21</v>
      </c>
      <c r="B26" s="7" t="s">
        <v>20</v>
      </c>
      <c r="C26" s="8">
        <v>2003</v>
      </c>
      <c r="D26" s="9" t="s">
        <v>35</v>
      </c>
      <c r="E26" s="6" t="s">
        <v>22</v>
      </c>
      <c r="F26" s="10">
        <v>2.9</v>
      </c>
      <c r="G26" s="11">
        <v>99.41</v>
      </c>
      <c r="H26" s="10">
        <f t="shared" si="0"/>
        <v>20.25</v>
      </c>
      <c r="I26" s="11">
        <v>79.16</v>
      </c>
      <c r="J26" s="17">
        <f t="shared" si="1"/>
        <v>10653.265709763378</v>
      </c>
      <c r="K26" s="17">
        <f t="shared" si="2"/>
        <v>13378.488431121494</v>
      </c>
      <c r="L26" s="18">
        <f t="shared" si="3"/>
        <v>1059041.1442075775</v>
      </c>
      <c r="M26" s="19">
        <v>1114780.1517974499</v>
      </c>
      <c r="N26" s="20" t="s">
        <v>23</v>
      </c>
      <c r="O26" s="21" t="s">
        <v>24</v>
      </c>
      <c r="V26" s="26"/>
      <c r="W26" s="27"/>
      <c r="AA26" s="30"/>
    </row>
    <row r="27" spans="1:27" s="2" customFormat="1" ht="20.100000000000001" customHeight="1">
      <c r="A27" s="6">
        <v>22</v>
      </c>
      <c r="B27" s="7" t="s">
        <v>20</v>
      </c>
      <c r="C27" s="8">
        <v>2302</v>
      </c>
      <c r="D27" s="9" t="s">
        <v>36</v>
      </c>
      <c r="E27" s="6" t="s">
        <v>22</v>
      </c>
      <c r="F27" s="10">
        <v>2.9</v>
      </c>
      <c r="G27" s="11">
        <v>99.41</v>
      </c>
      <c r="H27" s="10">
        <f t="shared" si="0"/>
        <v>20.25</v>
      </c>
      <c r="I27" s="11">
        <v>79.16</v>
      </c>
      <c r="J27" s="17">
        <f t="shared" si="1"/>
        <v>10449.375737976165</v>
      </c>
      <c r="K27" s="17">
        <f t="shared" si="2"/>
        <v>13122.441158567592</v>
      </c>
      <c r="L27" s="18">
        <f t="shared" si="3"/>
        <v>1038772.4421122104</v>
      </c>
      <c r="M27" s="19">
        <v>1093444.67590759</v>
      </c>
      <c r="N27" s="20" t="s">
        <v>23</v>
      </c>
      <c r="O27" s="21" t="s">
        <v>24</v>
      </c>
      <c r="V27" s="26"/>
      <c r="W27" s="27"/>
      <c r="AA27" s="30"/>
    </row>
    <row r="28" spans="1:27" s="2" customFormat="1" ht="20.100000000000001" customHeight="1">
      <c r="A28" s="6">
        <v>23</v>
      </c>
      <c r="B28" s="7" t="s">
        <v>20</v>
      </c>
      <c r="C28" s="8">
        <v>2402</v>
      </c>
      <c r="D28" s="9" t="s">
        <v>37</v>
      </c>
      <c r="E28" s="6" t="s">
        <v>22</v>
      </c>
      <c r="F28" s="10">
        <v>2.9</v>
      </c>
      <c r="G28" s="11">
        <v>99.41</v>
      </c>
      <c r="H28" s="10">
        <f t="shared" si="0"/>
        <v>20.25</v>
      </c>
      <c r="I28" s="11">
        <v>79.16</v>
      </c>
      <c r="J28" s="17">
        <f t="shared" si="1"/>
        <v>10245.485766189046</v>
      </c>
      <c r="K28" s="17">
        <f t="shared" si="2"/>
        <v>12866.393886013808</v>
      </c>
      <c r="L28" s="18">
        <f t="shared" si="3"/>
        <v>1018503.740016853</v>
      </c>
      <c r="M28" s="19">
        <v>1072109.20001774</v>
      </c>
      <c r="N28" s="20" t="s">
        <v>23</v>
      </c>
      <c r="O28" s="21" t="s">
        <v>24</v>
      </c>
      <c r="V28" s="26"/>
      <c r="W28" s="27"/>
      <c r="AA28" s="30"/>
    </row>
    <row r="29" spans="1:27" s="2" customFormat="1" ht="20.100000000000001" customHeight="1">
      <c r="A29" s="6">
        <v>24</v>
      </c>
      <c r="B29" s="7" t="s">
        <v>20</v>
      </c>
      <c r="C29" s="8">
        <v>2502</v>
      </c>
      <c r="D29" s="9" t="s">
        <v>38</v>
      </c>
      <c r="E29" s="6" t="s">
        <v>22</v>
      </c>
      <c r="F29" s="10">
        <v>2.9</v>
      </c>
      <c r="G29" s="11">
        <v>99.41</v>
      </c>
      <c r="H29" s="10">
        <f t="shared" si="0"/>
        <v>20.25</v>
      </c>
      <c r="I29" s="11">
        <v>79.16</v>
      </c>
      <c r="J29" s="17">
        <f t="shared" si="1"/>
        <v>9939.6508085083187</v>
      </c>
      <c r="K29" s="17">
        <f t="shared" si="2"/>
        <v>12482.322977183072</v>
      </c>
      <c r="L29" s="18">
        <f t="shared" si="3"/>
        <v>988100.686873812</v>
      </c>
      <c r="M29" s="19">
        <v>1040105.98618296</v>
      </c>
      <c r="N29" s="20" t="s">
        <v>23</v>
      </c>
      <c r="O29" s="21" t="s">
        <v>24</v>
      </c>
      <c r="V29" s="26"/>
      <c r="W29" s="27"/>
      <c r="AA29" s="30"/>
    </row>
    <row r="30" spans="1:27" s="2" customFormat="1" ht="20.100000000000001" customHeight="1">
      <c r="A30" s="6">
        <v>25</v>
      </c>
      <c r="B30" s="7" t="s">
        <v>20</v>
      </c>
      <c r="C30" s="8">
        <v>2503</v>
      </c>
      <c r="D30" s="9" t="s">
        <v>38</v>
      </c>
      <c r="E30" s="6" t="s">
        <v>22</v>
      </c>
      <c r="F30" s="10">
        <v>2.9</v>
      </c>
      <c r="G30" s="11">
        <v>99.41</v>
      </c>
      <c r="H30" s="10">
        <f t="shared" si="0"/>
        <v>20.25</v>
      </c>
      <c r="I30" s="11">
        <v>79.16</v>
      </c>
      <c r="J30" s="17">
        <f t="shared" si="1"/>
        <v>10143.540780295438</v>
      </c>
      <c r="K30" s="17">
        <f t="shared" si="2"/>
        <v>12738.370249736854</v>
      </c>
      <c r="L30" s="18">
        <f t="shared" si="3"/>
        <v>1008369.3889691693</v>
      </c>
      <c r="M30" s="19">
        <v>1061441.4620728099</v>
      </c>
      <c r="N30" s="20" t="s">
        <v>23</v>
      </c>
      <c r="O30" s="21" t="s">
        <v>24</v>
      </c>
      <c r="V30" s="26"/>
      <c r="W30" s="27"/>
      <c r="AA30" s="30"/>
    </row>
    <row r="31" spans="1:27" s="2" customFormat="1" ht="20.100000000000001" customHeight="1">
      <c r="A31" s="35" t="s">
        <v>39</v>
      </c>
      <c r="B31" s="35"/>
      <c r="C31" s="7"/>
      <c r="D31" s="7"/>
      <c r="E31" s="7"/>
      <c r="F31" s="7" t="s">
        <v>40</v>
      </c>
      <c r="G31" s="12">
        <f t="shared" ref="G31:I31" si="4">SUM(G6:G30)</f>
        <v>2541.0899999999997</v>
      </c>
      <c r="H31" s="12">
        <f t="shared" si="4"/>
        <v>517.63</v>
      </c>
      <c r="I31" s="12">
        <f t="shared" si="4"/>
        <v>2023.4600000000007</v>
      </c>
      <c r="J31" s="12">
        <f t="shared" si="1"/>
        <v>10144.224881020442</v>
      </c>
      <c r="K31" s="12">
        <f t="shared" si="2"/>
        <v>12739.262650564982</v>
      </c>
      <c r="L31" s="22">
        <f>SUM(L6:L30)</f>
        <v>25777388.402912229</v>
      </c>
      <c r="M31" s="20"/>
      <c r="N31" s="21"/>
      <c r="O31" s="9"/>
      <c r="V31" s="26"/>
      <c r="W31" s="27"/>
      <c r="AA31" s="30"/>
    </row>
    <row r="32" spans="1:27" s="3" customFormat="1" ht="28.5" customHeight="1">
      <c r="A32" s="36" t="s">
        <v>41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22" s="1" customFormat="1" ht="45" customHeight="1">
      <c r="A33" s="37" t="s">
        <v>42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V33" s="25"/>
    </row>
    <row r="34" spans="1:22" s="4" customFormat="1">
      <c r="A34" s="39" t="s">
        <v>43</v>
      </c>
      <c r="B34" s="39"/>
      <c r="C34" s="39"/>
      <c r="D34" s="39"/>
      <c r="E34" s="39"/>
      <c r="F34" s="13"/>
      <c r="G34" s="13"/>
      <c r="H34" s="13"/>
      <c r="I34" s="13"/>
      <c r="J34" s="23"/>
      <c r="K34" s="39" t="s">
        <v>44</v>
      </c>
      <c r="L34" s="39"/>
      <c r="M34" s="13"/>
      <c r="N34" s="13"/>
      <c r="O34" s="13"/>
      <c r="V34" s="28"/>
    </row>
    <row r="35" spans="1:22" s="4" customFormat="1">
      <c r="A35" s="39" t="s">
        <v>45</v>
      </c>
      <c r="B35" s="39"/>
      <c r="C35" s="39"/>
      <c r="D35" s="39"/>
      <c r="E35" s="39"/>
      <c r="F35" s="13"/>
      <c r="G35" s="13"/>
      <c r="H35" s="13"/>
      <c r="I35" s="13"/>
      <c r="J35" s="14"/>
      <c r="K35" s="39" t="s">
        <v>46</v>
      </c>
      <c r="L35" s="39"/>
      <c r="M35" s="13"/>
      <c r="N35" s="13"/>
      <c r="O35" s="13"/>
      <c r="V35" s="28"/>
    </row>
    <row r="36" spans="1:22" s="4" customFormat="1">
      <c r="A36" s="39" t="s">
        <v>47</v>
      </c>
      <c r="B36" s="39"/>
      <c r="C36" s="39"/>
      <c r="D36" s="39"/>
      <c r="E36" s="39"/>
      <c r="F36" s="14"/>
      <c r="G36" s="14"/>
      <c r="H36" s="14"/>
      <c r="I36" s="14"/>
      <c r="J36" s="24"/>
      <c r="K36" s="14"/>
      <c r="L36" s="14"/>
      <c r="M36" s="14"/>
      <c r="N36" s="14"/>
      <c r="O36" s="14"/>
      <c r="V36" s="28"/>
    </row>
  </sheetData>
  <protectedRanges>
    <protectedRange sqref="J6:J30" name="区域1_6_1_1"/>
    <protectedRange sqref="I6:I30" name="区域1_6_1_1_1"/>
  </protectedRanges>
  <autoFilter ref="A5:AA36"/>
  <mergeCells count="27">
    <mergeCell ref="A36:E36"/>
    <mergeCell ref="A4:A5"/>
    <mergeCell ref="B4:B5"/>
    <mergeCell ref="C4:C5"/>
    <mergeCell ref="D4:D5"/>
    <mergeCell ref="E4:E5"/>
    <mergeCell ref="A32:O32"/>
    <mergeCell ref="A33:O33"/>
    <mergeCell ref="A34:E34"/>
    <mergeCell ref="K34:L34"/>
    <mergeCell ref="A35:E35"/>
    <mergeCell ref="K35:L35"/>
    <mergeCell ref="A1:B1"/>
    <mergeCell ref="A2:O2"/>
    <mergeCell ref="A3:F3"/>
    <mergeCell ref="J3:K3"/>
    <mergeCell ref="A31:B31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0" type="noConversion"/>
  <conditionalFormatting sqref="C6:C31">
    <cfRule type="duplicateValues" dxfId="0" priority="1"/>
  </conditionalFormatting>
  <pageMargins left="0.47222222222222199" right="0.27500000000000002" top="0.62986111111111098" bottom="0.31458333333333299" header="0.31388888888888899" footer="0.31388888888888899"/>
  <pageSetup paperSize="9" scale="71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5栋未售 </vt:lpstr>
      <vt:lpstr>'5栋未售 '!Print_Area</vt:lpstr>
      <vt:lpstr>'5栋未售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骆坤,luokun</cp:lastModifiedBy>
  <cp:lastPrinted>2021-10-08T01:11:04Z</cp:lastPrinted>
  <dcterms:created xsi:type="dcterms:W3CDTF">2021-10-07T09:49:00Z</dcterms:created>
  <dcterms:modified xsi:type="dcterms:W3CDTF">2021-10-08T01:11:15Z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36C065C0B6FA4FDC8AB83F51856EFDCF</vt:lpwstr>
  </property>
  <property fmtid="{D5CDD505-2E9C-101B-9397-08002B2CF9AE}" pid="3" name="KSOProductBuildVer">
    <vt:lpwstr>2052-11.1.0.10700</vt:lpwstr>
  </property>
</Properties>
</file>