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<sst xmlns="http://schemas.openxmlformats.org/spreadsheetml/2006/main" count="53" uniqueCount="35">
  <si>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附件2</t>
  </si>
  <si>
    <t>清远市新建商品住房销售价格备案表</t>
  </si>
  <si>
    <t>房地产开发企业名称：清远市万力源投资置业有限公司</t>
  </si>
  <si>
    <t>项目(楼盘)名称：新力翡翠湾（备案名：彰泰红雅苑）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</si>
  <si>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</si>
  <si>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</si>
  <si>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</si>
  <si>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</si>
  <si>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</si>
  <si>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</si>
  <si>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</si>
  <si>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</si>
  <si>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</si>
  <si>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</si>
  <si>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</si>
  <si>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</si>
  <si>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</si>
  <si>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</si>
  <si>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</si>
  <si>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-</t>
  </si>
  <si>
    <t>4栋</t>
  </si>
  <si>
    <t>33F</t>
  </si>
  <si>
    <t>三房两厅</t>
  </si>
  <si>
    <t>待售</t>
  </si>
  <si>
    <t>含1800元/㎡精装（建筑面积）</t>
  </si>
  <si>
    <t>32F</t>
  </si>
  <si>
    <t>四房两厅</t>
  </si>
  <si>
    <t>本楼栋总面积/均价</t>
  </si>
  <si>
    <t xml:space="preserve">   本栋销售住宅共6套，销售住宅总建筑面积：630.33㎡，套内面积：505.29㎡，分摊面积：125.04㎡;
    销售均价：8978元/㎡（建筑面积）、11200元/㎡（套内建筑面积）。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</si>
  <si>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</si>
  <si>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</si>
  <si>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企业物价员：欧施韵</t>
  </si>
  <si>
    <t>价格举报投诉电话：12358</t>
  </si>
  <si>
    <t>企业投诉电话：0763-3882588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</si>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</sst>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SheetLayoutView="100" workbookViewId="0" topLeftCell="A1">
      <selection activeCell="A6" sqref="A6:A10"/>
    </sheetView>
  </sheetViews>
  <sheetFormatPr defaultColWidth="9.00390625" defaultRowHeight="14.25"/>
  <cols>
    <col min="1" max="1" width="3.75390625" style="0" customWidth="1"/>
    <col min="2" max="2" width="8.375" style="2" customWidth="1"/>
    <col min="3" max="3" width="7.75390625" style="2" customWidth="1"/>
    <col min="4" max="4" width="6.25390625" style="2" customWidth="1"/>
    <col min="5" max="5" width="9.125" style="0" customWidth="1"/>
    <col min="6" max="6" width="6.125" style="0" customWidth="1"/>
    <col min="7" max="7" width="9.625" style="0" customWidth="1"/>
    <col min="8" max="8" width="9.375" style="0" bestFit="1" customWidth="1"/>
    <col min="9" max="9" width="10.75390625" style="0" customWidth="1"/>
    <col min="10" max="10" width="10.625" style="0" customWidth="1"/>
    <col min="11" max="11" width="11.125" style="0" customWidth="1"/>
    <col min="12" max="12" width="12.625" style="0" bestFit="1" customWidth="1"/>
    <col min="13" max="13" width="10.50390625" style="0" customWidth="1"/>
    <col min="14" max="14" width="8.875" style="0" customWidth="1"/>
    <col min="15" max="15" width="41.375" style="0" customWidth="1"/>
    <col min="17" max="18" width="9.00390625" style="0" hidden="1" customWidth="1"/>
    <col min="19" max="19" width="9.375" style="0" hidden="1" customWidth="1"/>
    <col min="20" max="20" width="11.50390625" style="0" hidden="1" customWidth="1"/>
  </cols>
  <sheetData>
    <row r="1" spans="1:2" ht="18" customHeight="1">
      <c r="A1" s="3" t="s">
        <v>0</v>
      </c>
      <c r="B1" s="4"/>
    </row>
    <row r="2" spans="1:14" ht="40.5" customHeight="1">
      <c r="A2" s="5" t="s">
        <v>1</v>
      </c>
      <c r="B2" s="6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6" customHeight="1">
      <c r="A3" s="7" t="s">
        <v>2</v>
      </c>
      <c r="B3" s="8"/>
      <c r="C3" s="8"/>
      <c r="D3" s="8"/>
      <c r="E3" s="7"/>
      <c r="F3" s="7"/>
      <c r="G3" s="7"/>
      <c r="H3" s="7"/>
      <c r="I3" s="29" t="s">
        <v>3</v>
      </c>
      <c r="N3" s="30"/>
    </row>
    <row r="4" spans="1:17" ht="30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31" t="s">
        <v>12</v>
      </c>
      <c r="J4" s="11" t="s">
        <v>13</v>
      </c>
      <c r="K4" s="11" t="s">
        <v>14</v>
      </c>
      <c r="L4" s="31" t="s">
        <v>15</v>
      </c>
      <c r="M4" s="31" t="s">
        <v>16</v>
      </c>
      <c r="N4" s="11" t="s">
        <v>17</v>
      </c>
      <c r="O4" s="11" t="s">
        <v>18</v>
      </c>
      <c r="Q4" t="s">
        <v>19</v>
      </c>
    </row>
    <row r="5" spans="1:15" ht="26.25" customHeight="1">
      <c r="A5" s="9"/>
      <c r="B5" s="10"/>
      <c r="C5" s="10"/>
      <c r="D5" s="10"/>
      <c r="E5" s="11"/>
      <c r="F5" s="11"/>
      <c r="G5" s="11"/>
      <c r="H5" s="11"/>
      <c r="I5" s="32"/>
      <c r="J5" s="11"/>
      <c r="K5" s="11"/>
      <c r="L5" s="32"/>
      <c r="M5" s="32"/>
      <c r="N5" s="11"/>
      <c r="O5" s="11"/>
    </row>
    <row r="6" spans="1:20" s="1" customFormat="1" ht="24.75" customHeight="1">
      <c r="A6" s="12">
        <v>1</v>
      </c>
      <c r="B6" s="13" t="s">
        <v>20</v>
      </c>
      <c r="C6" s="13">
        <v>3301</v>
      </c>
      <c r="D6" s="14" t="s">
        <v>21</v>
      </c>
      <c r="E6" s="15" t="s">
        <v>22</v>
      </c>
      <c r="F6" s="15">
        <v>2.9</v>
      </c>
      <c r="G6" s="16">
        <v>97.98</v>
      </c>
      <c r="H6" s="17">
        <v>19.439999999999998</v>
      </c>
      <c r="I6" s="33">
        <v>78.54</v>
      </c>
      <c r="J6" s="34">
        <f>L6/G6</f>
        <v>8849.510104102877</v>
      </c>
      <c r="K6" s="34">
        <f>L6/I6</f>
        <v>11039.915966386554</v>
      </c>
      <c r="L6" s="34">
        <f>ROUND(912711*0.95,0)</f>
        <v>867075</v>
      </c>
      <c r="M6" s="34"/>
      <c r="N6" s="35" t="s">
        <v>23</v>
      </c>
      <c r="O6" s="35" t="s">
        <v>24</v>
      </c>
      <c r="Q6" t="str">
        <f>B6&amp;-C6</f>
        <v>4栋-3301</v>
      </c>
      <c r="R6" s="34">
        <v>912711</v>
      </c>
      <c r="S6" s="1">
        <f>R6*0.05</f>
        <v>45635.55</v>
      </c>
      <c r="T6" s="1">
        <f>R6-S6</f>
        <v>867075.45</v>
      </c>
    </row>
    <row r="7" spans="1:20" s="1" customFormat="1" ht="24.75" customHeight="1">
      <c r="A7" s="12">
        <v>2</v>
      </c>
      <c r="B7" s="12" t="s">
        <v>20</v>
      </c>
      <c r="C7" s="12">
        <v>3302</v>
      </c>
      <c r="D7" s="15" t="s">
        <v>21</v>
      </c>
      <c r="E7" s="15" t="s">
        <v>22</v>
      </c>
      <c r="F7" s="15">
        <v>2.9</v>
      </c>
      <c r="G7" s="16">
        <v>101.4</v>
      </c>
      <c r="H7" s="17">
        <v>20.120000000000005</v>
      </c>
      <c r="I7" s="33">
        <v>81.28</v>
      </c>
      <c r="J7" s="34">
        <f>L7/G7</f>
        <v>8648.658777120316</v>
      </c>
      <c r="K7" s="34">
        <f>L7/I7</f>
        <v>10789.542322834646</v>
      </c>
      <c r="L7" s="34">
        <f>ROUND(923130*0.95,0)</f>
        <v>876974</v>
      </c>
      <c r="M7" s="34"/>
      <c r="N7" s="35" t="s">
        <v>23</v>
      </c>
      <c r="O7" s="35" t="s">
        <v>24</v>
      </c>
      <c r="Q7" t="str">
        <f>B7&amp;$Q$4&amp;C7</f>
        <v>4栋-3302</v>
      </c>
      <c r="R7" s="34">
        <v>923130</v>
      </c>
      <c r="S7" s="1">
        <f>R7*0.05</f>
        <v>46156.5</v>
      </c>
      <c r="T7" s="1">
        <f>R7-S7</f>
        <v>876973.5</v>
      </c>
    </row>
    <row r="8" spans="1:20" s="1" customFormat="1" ht="24.75" customHeight="1">
      <c r="A8" s="12">
        <v>3</v>
      </c>
      <c r="B8" s="13" t="s">
        <v>20</v>
      </c>
      <c r="C8" s="13">
        <v>3303</v>
      </c>
      <c r="D8" s="14" t="s">
        <v>21</v>
      </c>
      <c r="E8" s="15" t="s">
        <v>22</v>
      </c>
      <c r="F8" s="15">
        <v>2.9</v>
      </c>
      <c r="G8" s="16">
        <v>101.01</v>
      </c>
      <c r="H8" s="17">
        <v>20.040000000000006</v>
      </c>
      <c r="I8" s="33">
        <v>80.97</v>
      </c>
      <c r="J8" s="34">
        <f>L8/G8</f>
        <v>8549.73764973765</v>
      </c>
      <c r="K8" s="34">
        <f>L8/I8</f>
        <v>10665.789798690874</v>
      </c>
      <c r="L8" s="34">
        <f>ROUND(909062*0.95,0)</f>
        <v>863609</v>
      </c>
      <c r="M8" s="34"/>
      <c r="N8" s="35" t="s">
        <v>23</v>
      </c>
      <c r="O8" s="35" t="s">
        <v>24</v>
      </c>
      <c r="Q8" t="str">
        <f>B8&amp;$Q$4&amp;C8</f>
        <v>4栋-3303</v>
      </c>
      <c r="R8" s="34">
        <v>909062</v>
      </c>
      <c r="S8" s="1">
        <f>R8*0.05</f>
        <v>45453.100000000006</v>
      </c>
      <c r="T8" s="1">
        <f>R8-S8</f>
        <v>863608.9</v>
      </c>
    </row>
    <row r="9" spans="1:20" s="1" customFormat="1" ht="24.75" customHeight="1">
      <c r="A9" s="12">
        <v>4</v>
      </c>
      <c r="B9" s="13" t="s">
        <v>20</v>
      </c>
      <c r="C9" s="13">
        <v>3204</v>
      </c>
      <c r="D9" s="14" t="s">
        <v>25</v>
      </c>
      <c r="E9" s="15" t="s">
        <v>26</v>
      </c>
      <c r="F9" s="15">
        <v>2.9</v>
      </c>
      <c r="G9" s="16">
        <v>114.3</v>
      </c>
      <c r="H9" s="17">
        <v>22.67</v>
      </c>
      <c r="I9" s="33">
        <v>91.63</v>
      </c>
      <c r="J9" s="34">
        <f>L9/G9</f>
        <v>9258.215223097113</v>
      </c>
      <c r="K9" s="34">
        <f>L9/I9</f>
        <v>11548.772236167195</v>
      </c>
      <c r="L9" s="34">
        <f>ROUND(1113909*0.95,0)</f>
        <v>1058214</v>
      </c>
      <c r="M9" s="34"/>
      <c r="N9" s="35" t="s">
        <v>23</v>
      </c>
      <c r="O9" s="35" t="s">
        <v>24</v>
      </c>
      <c r="Q9" t="str">
        <f>B9&amp;$Q$4&amp;C9</f>
        <v>4栋-3204</v>
      </c>
      <c r="R9" s="34">
        <v>1113909</v>
      </c>
      <c r="S9" s="1">
        <f>R9*0.05</f>
        <v>55695.450000000004</v>
      </c>
      <c r="T9" s="1">
        <f>R9-S9</f>
        <v>1058213.55</v>
      </c>
    </row>
    <row r="10" spans="1:20" s="1" customFormat="1" ht="24.75" customHeight="1">
      <c r="A10" s="12">
        <v>5</v>
      </c>
      <c r="B10" s="13" t="s">
        <v>20</v>
      </c>
      <c r="C10" s="13">
        <v>3304</v>
      </c>
      <c r="D10" s="14" t="s">
        <v>21</v>
      </c>
      <c r="E10" s="15" t="s">
        <v>26</v>
      </c>
      <c r="F10" s="15">
        <v>2.9</v>
      </c>
      <c r="G10" s="16">
        <v>114.3</v>
      </c>
      <c r="H10" s="17">
        <v>22.67</v>
      </c>
      <c r="I10" s="33">
        <v>91.63</v>
      </c>
      <c r="J10" s="34">
        <f>L10/G10</f>
        <v>9478.057742782152</v>
      </c>
      <c r="K10" s="34">
        <f>L10/I10</f>
        <v>11823.00556586271</v>
      </c>
      <c r="L10" s="34">
        <f>ROUND(1140360*0.95,0)</f>
        <v>1083342</v>
      </c>
      <c r="M10" s="34"/>
      <c r="N10" s="35" t="s">
        <v>23</v>
      </c>
      <c r="O10" s="35" t="s">
        <v>24</v>
      </c>
      <c r="Q10" t="str">
        <f>B10&amp;$Q$4&amp;C10</f>
        <v>4栋-3304</v>
      </c>
      <c r="R10" s="34">
        <v>1140360</v>
      </c>
      <c r="S10" s="1">
        <f>R10*0.05</f>
        <v>57018</v>
      </c>
      <c r="T10" s="1">
        <f>R10-S10</f>
        <v>1083342</v>
      </c>
    </row>
    <row r="11" spans="1:20" s="1" customFormat="1" ht="24.75" customHeight="1">
      <c r="A11" s="18" t="s">
        <v>27</v>
      </c>
      <c r="B11" s="18"/>
      <c r="C11" s="18"/>
      <c r="D11" s="18"/>
      <c r="E11" s="18"/>
      <c r="F11" s="19"/>
      <c r="G11" s="20">
        <f>SUM(G6:G10)</f>
        <v>528.99</v>
      </c>
      <c r="H11" s="21">
        <f>SUM(H6:H10)</f>
        <v>104.94000000000001</v>
      </c>
      <c r="I11" s="21">
        <f>SUM(I6:I10)</f>
        <v>424.04999999999995</v>
      </c>
      <c r="J11" s="34">
        <f>L11/G11</f>
        <v>8977.889941208718</v>
      </c>
      <c r="K11" s="34">
        <f>L11/I11</f>
        <v>11199.65570097866</v>
      </c>
      <c r="L11" s="34">
        <f>SUM(L6:L10)</f>
        <v>4749214</v>
      </c>
      <c r="M11" s="34"/>
      <c r="N11" s="35"/>
      <c r="O11" s="35"/>
      <c r="Q11"/>
      <c r="T11" s="1">
        <f>SUM(T6:T10)</f>
        <v>4749213.4</v>
      </c>
    </row>
    <row r="12" spans="1:15" s="1" customFormat="1" ht="49.5" customHeight="1">
      <c r="A12" s="22" t="s">
        <v>28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6"/>
    </row>
    <row r="13" spans="1:14" s="1" customFormat="1" ht="67.5" customHeight="1">
      <c r="A13" s="24" t="s">
        <v>29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s="1" customFormat="1" ht="24.75" customHeight="1">
      <c r="A14" s="26" t="s">
        <v>30</v>
      </c>
      <c r="B14" s="26"/>
      <c r="C14" s="26"/>
      <c r="D14" s="26"/>
      <c r="E14" s="26"/>
      <c r="F14" s="26"/>
      <c r="G14" s="26"/>
      <c r="H14" s="26"/>
      <c r="I14" s="26"/>
      <c r="J14" s="26"/>
      <c r="K14" s="26" t="s">
        <v>31</v>
      </c>
      <c r="L14" s="26"/>
      <c r="M14" s="26"/>
      <c r="N14" s="27"/>
    </row>
    <row r="15" spans="1:14" s="1" customFormat="1" ht="24.75" customHeight="1">
      <c r="A15" s="26" t="s">
        <v>32</v>
      </c>
      <c r="B15" s="26"/>
      <c r="C15" s="26"/>
      <c r="D15" s="26"/>
      <c r="E15" s="26"/>
      <c r="F15" s="27"/>
      <c r="G15" s="27"/>
      <c r="H15" s="27"/>
      <c r="I15" s="27"/>
      <c r="J15" s="27"/>
      <c r="K15" s="26" t="s">
        <v>33</v>
      </c>
      <c r="L15" s="26"/>
      <c r="M15" s="26"/>
      <c r="N15" s="27"/>
    </row>
    <row r="16" spans="1:5" s="1" customFormat="1" ht="24.75" customHeight="1">
      <c r="A16" s="26" t="s">
        <v>34</v>
      </c>
      <c r="B16" s="26"/>
      <c r="C16" s="26"/>
      <c r="D16" s="26"/>
      <c r="E16" s="26"/>
    </row>
    <row r="17" spans="2:4" s="1" customFormat="1" ht="24.75" customHeight="1">
      <c r="B17" s="28"/>
      <c r="C17" s="28"/>
      <c r="D17" s="28"/>
    </row>
    <row r="18" spans="2:4" s="1" customFormat="1" ht="24.75" customHeight="1">
      <c r="B18" s="28"/>
      <c r="C18" s="28"/>
      <c r="D18" s="28"/>
    </row>
    <row r="19" spans="2:4" s="1" customFormat="1" ht="24.75" customHeight="1">
      <c r="B19" s="28"/>
      <c r="C19" s="28"/>
      <c r="D19" s="28"/>
    </row>
    <row r="20" spans="2:4" s="1" customFormat="1" ht="24.75" customHeight="1">
      <c r="B20" s="28"/>
      <c r="C20" s="28"/>
      <c r="D20" s="28"/>
    </row>
    <row r="21" spans="2:4" s="1" customFormat="1" ht="24.75" customHeight="1">
      <c r="B21" s="28"/>
      <c r="C21" s="28"/>
      <c r="D21" s="28"/>
    </row>
    <row r="22" spans="2:4" s="1" customFormat="1" ht="24.75" customHeight="1">
      <c r="B22" s="28"/>
      <c r="C22" s="28"/>
      <c r="D22" s="28"/>
    </row>
    <row r="23" spans="2:4" s="1" customFormat="1" ht="24.75" customHeight="1">
      <c r="B23" s="28"/>
      <c r="C23" s="28"/>
      <c r="D23" s="28"/>
    </row>
    <row r="24" spans="2:4" s="1" customFormat="1" ht="24.75" customHeight="1">
      <c r="B24" s="28"/>
      <c r="C24" s="28"/>
      <c r="D24" s="28"/>
    </row>
    <row r="25" spans="2:4" s="1" customFormat="1" ht="30.75" customHeight="1">
      <c r="B25" s="28"/>
      <c r="C25" s="28"/>
      <c r="D25" s="28"/>
    </row>
    <row r="26" ht="42" customHeight="1"/>
    <row r="27" ht="51.75" customHeight="1"/>
    <row r="28" ht="27" customHeight="1"/>
    <row r="29" ht="25.5" customHeight="1"/>
  </sheetData>
  <sheetProtection/>
  <mergeCells count="25">
    <mergeCell ref="A1:B1"/>
    <mergeCell ref="A2:N2"/>
    <mergeCell ref="A11:F11"/>
    <mergeCell ref="A12:N12"/>
    <mergeCell ref="A13:N13"/>
    <mergeCell ref="A14:E14"/>
    <mergeCell ref="K14:L14"/>
    <mergeCell ref="A15:E15"/>
    <mergeCell ref="K15:L15"/>
    <mergeCell ref="A16:E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18055555555555" footer="0.5118055555555555"/>
  <pageSetup fitToHeight="1" fitToWidth="1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哈士奇</cp:lastModifiedBy>
  <dcterms:created xsi:type="dcterms:W3CDTF">2019-01-31T09:21:57Z</dcterms:created>
  <dcterms:modified xsi:type="dcterms:W3CDTF">2020-03-11T11:40:29Z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