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3130" activeTab="1"/>
  </bookViews>
  <sheets>
    <sheet name="9号楼" sheetId="3" r:id="rId1"/>
    <sheet name="已售" sheetId="9" r:id="rId2"/>
    <sheet name="Sheet3" sheetId="8" state="hidden" r:id="rId3"/>
    <sheet name="定价说明" sheetId="5" state="hidden" r:id="rId4"/>
    <sheet name="Sheet2" sheetId="7" state="hidden" r:id="rId5"/>
    <sheet name="Sheet1" sheetId="6" state="hidden" r:id="rId6"/>
  </sheets>
  <definedNames>
    <definedName name="_xlnm._FilterDatabase" localSheetId="0" hidden="1">'9号楼'!$A$5:$P$73</definedName>
    <definedName name="_xlnm.Print_Area" localSheetId="0">'9号楼'!$A$1:$P$73</definedName>
    <definedName name="_xlnm.Print_Titles" localSheetId="0">'9号楼'!$1:$5</definedName>
  </definedNames>
  <calcPr calcId="144525"/>
</workbook>
</file>

<file path=xl/sharedStrings.xml><?xml version="1.0" encoding="utf-8"?>
<sst xmlns="http://schemas.openxmlformats.org/spreadsheetml/2006/main" count="1445" uniqueCount="131">
  <si>
    <t>附件2</t>
  </si>
  <si>
    <t>清远市新建商品住房销售价格备案表</t>
  </si>
  <si>
    <t>房地产开发企业名称或中介服务机构名称：清远市广清房地产开发有限公司</t>
  </si>
  <si>
    <t>项目(楼盘)名称：绿地四季花园</t>
  </si>
  <si>
    <t xml:space="preserve">  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</si>
  <si>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</si>
  <si>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</si>
  <si>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</si>
  <si>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</si>
  <si>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</si>
  <si>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</si>
  <si>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</si>
  <si>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</si>
  <si>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</si>
  <si>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</si>
  <si>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</si>
  <si>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</si>
  <si>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</si>
  <si>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</si>
  <si>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</si>
  <si>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</si>
  <si>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9-2601</t>
  </si>
  <si>
    <t>两房两厅两卫</t>
  </si>
  <si>
    <t>-</t>
  </si>
  <si>
    <t>待售</t>
  </si>
  <si>
    <t>总售价已包含装修价格1500元/㎡（建筑面积）</t>
  </si>
  <si>
    <t>9-1901</t>
  </si>
  <si>
    <t>9-1801</t>
  </si>
  <si>
    <t>9-1701</t>
  </si>
  <si>
    <t>9-1601</t>
  </si>
  <si>
    <t>9-1401</t>
  </si>
  <si>
    <t>9-1301</t>
  </si>
  <si>
    <t>9-1001</t>
  </si>
  <si>
    <t>9-401</t>
  </si>
  <si>
    <t>9-201</t>
  </si>
  <si>
    <t>9-2602</t>
  </si>
  <si>
    <t>9-1702</t>
  </si>
  <si>
    <t>9-1602</t>
  </si>
  <si>
    <t>9-1402</t>
  </si>
  <si>
    <t>9-1202</t>
  </si>
  <si>
    <t>9-1002</t>
  </si>
  <si>
    <t>9-802</t>
  </si>
  <si>
    <t>9-402</t>
  </si>
  <si>
    <t>9-302</t>
  </si>
  <si>
    <t>9-2603</t>
  </si>
  <si>
    <t>三房两厅两卫</t>
  </si>
  <si>
    <t>9-1803</t>
  </si>
  <si>
    <t>9-1403</t>
  </si>
  <si>
    <t>9-1303</t>
  </si>
  <si>
    <t>9-1203</t>
  </si>
  <si>
    <t>9-1003</t>
  </si>
  <si>
    <t>9-903</t>
  </si>
  <si>
    <t>9-403</t>
  </si>
  <si>
    <t>9-203</t>
  </si>
  <si>
    <t>9-2604</t>
  </si>
  <si>
    <t>两房两厅一卫</t>
  </si>
  <si>
    <t>9-1904</t>
  </si>
  <si>
    <t>9-1804</t>
  </si>
  <si>
    <t>9-1704</t>
  </si>
  <si>
    <t>9-1604</t>
  </si>
  <si>
    <t>9-1504</t>
  </si>
  <si>
    <t>9-1204</t>
  </si>
  <si>
    <t>9-1104</t>
  </si>
  <si>
    <t>9-1004</t>
  </si>
  <si>
    <t>9-304</t>
  </si>
  <si>
    <t>9-2005</t>
  </si>
  <si>
    <t>9-1905</t>
  </si>
  <si>
    <t>9-1805</t>
  </si>
  <si>
    <t>9-1705</t>
  </si>
  <si>
    <t>9-1605</t>
  </si>
  <si>
    <t>9-1505</t>
  </si>
  <si>
    <t>9-1405</t>
  </si>
  <si>
    <t>9-1205</t>
  </si>
  <si>
    <t>9-905</t>
  </si>
  <si>
    <t>9-805</t>
  </si>
  <si>
    <t>9-505</t>
  </si>
  <si>
    <t>9-405</t>
  </si>
  <si>
    <t>9-1906</t>
  </si>
  <si>
    <t>9-1806</t>
  </si>
  <si>
    <t>9-1706</t>
  </si>
  <si>
    <t>9-1506</t>
  </si>
  <si>
    <t>9-1406</t>
  </si>
  <si>
    <t>9-1306</t>
  </si>
  <si>
    <t>9-1206</t>
  </si>
  <si>
    <t>9-1106</t>
  </si>
  <si>
    <t>9-1006</t>
  </si>
  <si>
    <t>9-906</t>
  </si>
  <si>
    <t>9-406</t>
  </si>
  <si>
    <t>9-206</t>
  </si>
  <si>
    <t>本楼栋总面积/均价</t>
  </si>
  <si>
    <r>
      <t xml:space="preserve">   本栋销售住宅共62套，销售住宅总建筑面积：5674.64㎡，套内面积：4481.38㎡，分摊面积：1193.26㎡，</t>
    </r>
    <r>
      <rPr>
        <sz val="11"/>
        <color rgb="FFFF0000"/>
        <rFont val="宋体"/>
        <charset val="134"/>
        <scheme val="minor"/>
      </rPr>
      <t>销售均价：7933元/㎡（建筑面积）、10046元/㎡（套内建筑面积）。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</si>
  <si>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</si>
  <si>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</si>
  <si>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</si>
  <si>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</si>
  <si>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</si>
  <si>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</si>
  <si>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附件3</t>
  </si>
  <si>
    <t>已售</t>
  </si>
  <si>
    <r>
      <rPr>
        <sz val="11"/>
        <rFont val="宋体"/>
        <charset val="134"/>
        <scheme val="minor"/>
      </rPr>
      <t xml:space="preserve">   本栋销售住宅共86套，销售住宅总建筑面积：7900.33㎡，套内面积：6239.03㎡，分摊面积：1661.30㎡，</t>
    </r>
    <r>
      <rPr>
        <sz val="11"/>
        <color rgb="FFFF0000"/>
        <rFont val="宋体"/>
        <charset val="134"/>
        <scheme val="minor"/>
      </rPr>
      <t>销售均价：8089元/㎡（建筑面积）、10243元/㎡（套内建筑面积）。</t>
    </r>
  </si>
  <si>
    <t>房地产开发企业名称或中介服务机构名称：清远市道申房地产有限公司</t>
  </si>
  <si>
    <t>项目(楼盘)名称：清远市融创湖滨首府</t>
  </si>
  <si>
    <t>2号楼</t>
  </si>
  <si>
    <t xml:space="preserve">   本栋销售住宅共64套，销售住宅总建筑面积：5763.20㎡，套内面积：4230.72㎡，分摊面积：1532.48㎡，销售均价：10803.09元/㎡（建筑面积）、
14716.25元/㎡（套内建筑面积）。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</si>
  <si>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</si>
  <si>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一、</t>
  </si>
  <si>
    <t>1栋靠西边，按照单边价格较中间单价高，整体位置靠东边位置比西边位置价格高的原则来定价；4楼价格相对比三楼价格低一些</t>
  </si>
  <si>
    <t>二、</t>
  </si>
  <si>
    <t>碧桂园</t>
  </si>
  <si>
    <t>销售均价</t>
  </si>
  <si>
    <t>11044元/㎡（建筑面积）</t>
  </si>
  <si>
    <t>13196.86元/㎡（套内建筑面积）</t>
  </si>
  <si>
    <t>湖滨首府</t>
  </si>
  <si>
    <t>10004.7元/㎡（建筑面积）</t>
  </si>
  <si>
    <t>13552.31 元/㎡（套内建筑面积）</t>
  </si>
  <si>
    <t>公摊面积接近碧桂园的两倍</t>
  </si>
  <si>
    <t>三、</t>
  </si>
  <si>
    <t>政府备案政策要求</t>
  </si>
  <si>
    <t>四、</t>
  </si>
  <si>
    <t>首开两栋销售均价：10004.7元/㎡（建筑面积）；下浮15%后均价格为8504元/㎡（建筑面积）</t>
  </si>
  <si>
    <t>最低备案价</t>
  </si>
  <si>
    <t>下浮15%</t>
  </si>
  <si>
    <t>最高不得高于备案价</t>
  </si>
  <si>
    <t>9665元/㎡（建筑面积）</t>
  </si>
  <si>
    <t>8216元/㎡（建筑面积）</t>
  </si>
  <si>
    <t>最高备案价</t>
  </si>
  <si>
    <t>10382元/㎡（建筑面积）</t>
  </si>
  <si>
    <t>8825元/㎡（建筑面积）</t>
  </si>
  <si>
    <t>增幅说明：譬如半岛一号实际成交均价是10000，增幅则不能高于10000的5%即500，</t>
  </si>
  <si>
    <t>1号楼</t>
  </si>
  <si>
    <t xml:space="preserve">   本栋销售住宅共 64套，销售住宅总建筑面积：5699.34㎡，套内面积：4230.72㎡，分摊面积：1542.08 ㎡，销售均价：10552.35元/㎡（建筑面积）、14295.02 元/㎡（套内建筑面积）。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</si>
</sst>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_ * #,##0_ ;_ * \-#,##0_ ;_ * &quot;-&quot;??_ ;_ @_ "/>
  </numFmts>
  <fonts count="38">
    <font>
      <sz val="11"/>
      <color theme="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17" borderId="20" applyNumberFormat="0" applyAlignment="0" applyProtection="0">
      <alignment vertical="center"/>
    </xf>
    <xf numFmtId="0" fontId="32" fillId="17" borderId="16" applyNumberFormat="0" applyAlignment="0" applyProtection="0">
      <alignment vertical="center"/>
    </xf>
    <xf numFmtId="0" fontId="33" fillId="18" borderId="21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</cellStyleXfs>
  <cellXfs count="15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8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3" fontId="5" fillId="2" borderId="1" xfId="8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3" borderId="2" xfId="8" applyFont="1" applyFill="1" applyBorder="1" applyAlignment="1">
      <alignment horizontal="center" vertical="center" wrapText="1"/>
    </xf>
    <xf numFmtId="43" fontId="5" fillId="3" borderId="1" xfId="8" applyFont="1" applyFill="1" applyBorder="1" applyAlignment="1">
      <alignment horizontal="center" vertical="center" wrapText="1"/>
    </xf>
    <xf numFmtId="43" fontId="5" fillId="3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5" fillId="4" borderId="2" xfId="8" applyFont="1" applyFill="1" applyBorder="1" applyAlignment="1">
      <alignment horizontal="center" vertical="center" wrapText="1"/>
    </xf>
    <xf numFmtId="43" fontId="5" fillId="4" borderId="1" xfId="8" applyFont="1" applyFill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5" fillId="5" borderId="2" xfId="8" applyFont="1" applyFill="1" applyBorder="1" applyAlignment="1">
      <alignment horizontal="center" vertical="center" wrapText="1"/>
    </xf>
    <xf numFmtId="43" fontId="5" fillId="5" borderId="1" xfId="8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3" fontId="5" fillId="6" borderId="2" xfId="8" applyFont="1" applyFill="1" applyBorder="1" applyAlignment="1">
      <alignment horizontal="center" vertical="center" wrapText="1"/>
    </xf>
    <xf numFmtId="43" fontId="5" fillId="6" borderId="1" xfId="8" applyFont="1" applyFill="1" applyBorder="1" applyAlignment="1">
      <alignment horizontal="center" vertical="center" wrapText="1"/>
    </xf>
    <xf numFmtId="43" fontId="5" fillId="6" borderId="3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3" fontId="5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3" fontId="5" fillId="3" borderId="1" xfId="0" applyNumberFormat="1" applyFont="1" applyFill="1" applyBorder="1" applyAlignment="1">
      <alignment horizontal="center" vertical="center" wrapText="1"/>
    </xf>
    <xf numFmtId="43" fontId="5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/>
    </xf>
    <xf numFmtId="43" fontId="7" fillId="0" borderId="1" xfId="8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3" fontId="3" fillId="0" borderId="0" xfId="8" applyFont="1" applyAlignment="1">
      <alignment horizontal="left" vertical="center" wrapText="1"/>
    </xf>
    <xf numFmtId="43" fontId="3" fillId="0" borderId="0" xfId="8" applyFont="1" applyAlignment="1">
      <alignment vertical="center" wrapText="1"/>
    </xf>
    <xf numFmtId="43" fontId="0" fillId="0" borderId="0" xfId="8" applyFont="1" applyAlignment="1">
      <alignment horizontal="center" vertical="center"/>
    </xf>
    <xf numFmtId="43" fontId="3" fillId="2" borderId="0" xfId="8" applyFont="1" applyFill="1" applyAlignment="1">
      <alignment horizontal="left" vertical="center" wrapText="1"/>
    </xf>
    <xf numFmtId="43" fontId="3" fillId="2" borderId="0" xfId="8" applyFont="1" applyFill="1" applyAlignment="1">
      <alignment vertical="center" wrapText="1"/>
    </xf>
    <xf numFmtId="43" fontId="0" fillId="2" borderId="0" xfId="8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3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5" fillId="2" borderId="0" xfId="8" applyNumberFormat="1" applyFont="1" applyFill="1" applyAlignment="1">
      <alignment horizontal="center" vertical="center"/>
    </xf>
    <xf numFmtId="43" fontId="15" fillId="2" borderId="0" xfId="8" applyFont="1" applyFill="1" applyAlignment="1">
      <alignment horizontal="center" vertical="center"/>
    </xf>
    <xf numFmtId="176" fontId="4" fillId="2" borderId="1" xfId="8" applyNumberFormat="1" applyFont="1" applyFill="1" applyBorder="1" applyAlignment="1">
      <alignment horizontal="center" vertical="center" wrapText="1"/>
    </xf>
    <xf numFmtId="43" fontId="4" fillId="2" borderId="1" xfId="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  <xf numFmtId="178" fontId="16" fillId="2" borderId="1" xfId="8" applyNumberFormat="1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76" fontId="3" fillId="0" borderId="0" xfId="8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15" fillId="0" borderId="12" xfId="8" applyNumberFormat="1" applyFont="1" applyFill="1" applyBorder="1" applyAlignment="1">
      <alignment horizontal="center" vertical="center"/>
    </xf>
    <xf numFmtId="43" fontId="15" fillId="0" borderId="12" xfId="8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5" fillId="2" borderId="0" xfId="8" applyNumberFormat="1" applyFont="1" applyFill="1" applyAlignment="1">
      <alignment vertical="center"/>
    </xf>
    <xf numFmtId="43" fontId="15" fillId="2" borderId="0" xfId="8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8" fontId="17" fillId="0" borderId="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6" fontId="3" fillId="2" borderId="0" xfId="8" applyNumberFormat="1" applyFont="1" applyFill="1" applyAlignment="1">
      <alignment horizontal="left" vertical="center" wrapText="1"/>
    </xf>
    <xf numFmtId="176" fontId="3" fillId="2" borderId="0" xfId="8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6350</xdr:colOff>
      <xdr:row>3</xdr:row>
      <xdr:rowOff>115162</xdr:rowOff>
    </xdr:from>
    <xdr:to>
      <xdr:col>4</xdr:col>
      <xdr:colOff>361950</xdr:colOff>
      <xdr:row>7</xdr:row>
      <xdr:rowOff>9090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2216150" y="1715135"/>
          <a:ext cx="4387850" cy="1798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10</xdr:row>
      <xdr:rowOff>20928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4381500" cy="179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4"/>
  <sheetViews>
    <sheetView zoomScale="85" zoomScaleNormal="85" workbookViewId="0">
      <pane ySplit="5" topLeftCell="A47" activePane="bottomLeft" state="frozen"/>
      <selection/>
      <selection pane="bottomLeft" activeCell="V63" sqref="V63"/>
    </sheetView>
  </sheetViews>
  <sheetFormatPr defaultColWidth="9.72727272727273" defaultRowHeight="14"/>
  <cols>
    <col min="1" max="1" width="8.45454545454546" style="140" customWidth="1"/>
    <col min="2" max="2" width="12.2727272727273" style="140" customWidth="1" outlineLevel="1"/>
    <col min="3" max="4" width="8.45454545454546" style="140" customWidth="1" outlineLevel="1"/>
    <col min="5" max="5" width="9.36363636363636" style="140" customWidth="1" outlineLevel="1"/>
    <col min="6" max="6" width="17.6363636363636" style="140" customWidth="1" outlineLevel="1"/>
    <col min="7" max="7" width="8.72727272727273" style="140" customWidth="1" outlineLevel="1"/>
    <col min="8" max="8" width="15.2727272727273" style="141" customWidth="1"/>
    <col min="9" max="9" width="14.6363636363636" style="141" customWidth="1"/>
    <col min="10" max="10" width="12.4545454545455" style="141" customWidth="1"/>
    <col min="11" max="11" width="13.2727272727273" style="142" customWidth="1"/>
    <col min="12" max="12" width="18.4545454545455" style="143" customWidth="1"/>
    <col min="13" max="13" width="19.6363636363636" style="140" customWidth="1"/>
    <col min="14" max="14" width="10.4545454545455" style="140" customWidth="1"/>
    <col min="15" max="15" width="8.45454545454546" style="140" customWidth="1"/>
    <col min="16" max="16" width="10.2727272727273" style="140" customWidth="1"/>
    <col min="17" max="199" width="9.72727272727273" style="140"/>
    <col min="200" max="200" width="4.27272727272727" style="140" customWidth="1"/>
    <col min="201" max="202" width="8.45454545454546" style="140" customWidth="1"/>
    <col min="203" max="203" width="6.72727272727273" style="140" customWidth="1"/>
    <col min="204" max="204" width="9.72727272727273" style="140" customWidth="1"/>
    <col min="205" max="205" width="6.63636363636364" style="140" customWidth="1"/>
    <col min="206" max="206" width="10.4545454545455" style="140" customWidth="1"/>
    <col min="207" max="207" width="9.72727272727273" style="140"/>
    <col min="208" max="208" width="10.4545454545455" style="140" customWidth="1"/>
    <col min="209" max="209" width="11.4545454545455" style="140" customWidth="1"/>
    <col min="210" max="212" width="12.2727272727273" style="140" customWidth="1"/>
    <col min="213" max="213" width="9.45454545454546" style="140" customWidth="1"/>
    <col min="214" max="214" width="8.36363636363636" style="140" customWidth="1"/>
    <col min="215" max="455" width="9.72727272727273" style="140"/>
    <col min="456" max="456" width="4.27272727272727" style="140" customWidth="1"/>
    <col min="457" max="458" width="8.45454545454546" style="140" customWidth="1"/>
    <col min="459" max="459" width="6.72727272727273" style="140" customWidth="1"/>
    <col min="460" max="460" width="9.72727272727273" style="140" customWidth="1"/>
    <col min="461" max="461" width="6.63636363636364" style="140" customWidth="1"/>
    <col min="462" max="462" width="10.4545454545455" style="140" customWidth="1"/>
    <col min="463" max="463" width="9.72727272727273" style="140"/>
    <col min="464" max="464" width="10.4545454545455" style="140" customWidth="1"/>
    <col min="465" max="465" width="11.4545454545455" style="140" customWidth="1"/>
    <col min="466" max="468" width="12.2727272727273" style="140" customWidth="1"/>
    <col min="469" max="469" width="9.45454545454546" style="140" customWidth="1"/>
    <col min="470" max="470" width="8.36363636363636" style="140" customWidth="1"/>
    <col min="471" max="711" width="9.72727272727273" style="140"/>
    <col min="712" max="712" width="4.27272727272727" style="140" customWidth="1"/>
    <col min="713" max="714" width="8.45454545454546" style="140" customWidth="1"/>
    <col min="715" max="715" width="6.72727272727273" style="140" customWidth="1"/>
    <col min="716" max="716" width="9.72727272727273" style="140" customWidth="1"/>
    <col min="717" max="717" width="6.63636363636364" style="140" customWidth="1"/>
    <col min="718" max="718" width="10.4545454545455" style="140" customWidth="1"/>
    <col min="719" max="719" width="9.72727272727273" style="140"/>
    <col min="720" max="720" width="10.4545454545455" style="140" customWidth="1"/>
    <col min="721" max="721" width="11.4545454545455" style="140" customWidth="1"/>
    <col min="722" max="724" width="12.2727272727273" style="140" customWidth="1"/>
    <col min="725" max="725" width="9.45454545454546" style="140" customWidth="1"/>
    <col min="726" max="726" width="8.36363636363636" style="140" customWidth="1"/>
    <col min="727" max="967" width="9.72727272727273" style="140"/>
    <col min="968" max="968" width="4.27272727272727" style="140" customWidth="1"/>
    <col min="969" max="970" width="8.45454545454546" style="140" customWidth="1"/>
    <col min="971" max="971" width="6.72727272727273" style="140" customWidth="1"/>
    <col min="972" max="972" width="9.72727272727273" style="140" customWidth="1"/>
    <col min="973" max="973" width="6.63636363636364" style="140" customWidth="1"/>
    <col min="974" max="974" width="10.4545454545455" style="140" customWidth="1"/>
    <col min="975" max="975" width="9.72727272727273" style="140"/>
    <col min="976" max="976" width="10.4545454545455" style="140" customWidth="1"/>
    <col min="977" max="977" width="11.4545454545455" style="140" customWidth="1"/>
    <col min="978" max="980" width="12.2727272727273" style="140" customWidth="1"/>
    <col min="981" max="981" width="9.45454545454546" style="140" customWidth="1"/>
    <col min="982" max="982" width="8.36363636363636" style="140" customWidth="1"/>
    <col min="983" max="1223" width="9.72727272727273" style="140"/>
    <col min="1224" max="1224" width="4.27272727272727" style="140" customWidth="1"/>
    <col min="1225" max="1226" width="8.45454545454546" style="140" customWidth="1"/>
    <col min="1227" max="1227" width="6.72727272727273" style="140" customWidth="1"/>
    <col min="1228" max="1228" width="9.72727272727273" style="140" customWidth="1"/>
    <col min="1229" max="1229" width="6.63636363636364" style="140" customWidth="1"/>
    <col min="1230" max="1230" width="10.4545454545455" style="140" customWidth="1"/>
    <col min="1231" max="1231" width="9.72727272727273" style="140"/>
    <col min="1232" max="1232" width="10.4545454545455" style="140" customWidth="1"/>
    <col min="1233" max="1233" width="11.4545454545455" style="140" customWidth="1"/>
    <col min="1234" max="1236" width="12.2727272727273" style="140" customWidth="1"/>
    <col min="1237" max="1237" width="9.45454545454546" style="140" customWidth="1"/>
    <col min="1238" max="1238" width="8.36363636363636" style="140" customWidth="1"/>
    <col min="1239" max="1479" width="9.72727272727273" style="140"/>
    <col min="1480" max="1480" width="4.27272727272727" style="140" customWidth="1"/>
    <col min="1481" max="1482" width="8.45454545454546" style="140" customWidth="1"/>
    <col min="1483" max="1483" width="6.72727272727273" style="140" customWidth="1"/>
    <col min="1484" max="1484" width="9.72727272727273" style="140" customWidth="1"/>
    <col min="1485" max="1485" width="6.63636363636364" style="140" customWidth="1"/>
    <col min="1486" max="1486" width="10.4545454545455" style="140" customWidth="1"/>
    <col min="1487" max="1487" width="9.72727272727273" style="140"/>
    <col min="1488" max="1488" width="10.4545454545455" style="140" customWidth="1"/>
    <col min="1489" max="1489" width="11.4545454545455" style="140" customWidth="1"/>
    <col min="1490" max="1492" width="12.2727272727273" style="140" customWidth="1"/>
    <col min="1493" max="1493" width="9.45454545454546" style="140" customWidth="1"/>
    <col min="1494" max="1494" width="8.36363636363636" style="140" customWidth="1"/>
    <col min="1495" max="1735" width="9.72727272727273" style="140"/>
    <col min="1736" max="1736" width="4.27272727272727" style="140" customWidth="1"/>
    <col min="1737" max="1738" width="8.45454545454546" style="140" customWidth="1"/>
    <col min="1739" max="1739" width="6.72727272727273" style="140" customWidth="1"/>
    <col min="1740" max="1740" width="9.72727272727273" style="140" customWidth="1"/>
    <col min="1741" max="1741" width="6.63636363636364" style="140" customWidth="1"/>
    <col min="1742" max="1742" width="10.4545454545455" style="140" customWidth="1"/>
    <col min="1743" max="1743" width="9.72727272727273" style="140"/>
    <col min="1744" max="1744" width="10.4545454545455" style="140" customWidth="1"/>
    <col min="1745" max="1745" width="11.4545454545455" style="140" customWidth="1"/>
    <col min="1746" max="1748" width="12.2727272727273" style="140" customWidth="1"/>
    <col min="1749" max="1749" width="9.45454545454546" style="140" customWidth="1"/>
    <col min="1750" max="1750" width="8.36363636363636" style="140" customWidth="1"/>
    <col min="1751" max="1991" width="9.72727272727273" style="140"/>
    <col min="1992" max="1992" width="4.27272727272727" style="140" customWidth="1"/>
    <col min="1993" max="1994" width="8.45454545454546" style="140" customWidth="1"/>
    <col min="1995" max="1995" width="6.72727272727273" style="140" customWidth="1"/>
    <col min="1996" max="1996" width="9.72727272727273" style="140" customWidth="1"/>
    <col min="1997" max="1997" width="6.63636363636364" style="140" customWidth="1"/>
    <col min="1998" max="1998" width="10.4545454545455" style="140" customWidth="1"/>
    <col min="1999" max="1999" width="9.72727272727273" style="140"/>
    <col min="2000" max="2000" width="10.4545454545455" style="140" customWidth="1"/>
    <col min="2001" max="2001" width="11.4545454545455" style="140" customWidth="1"/>
    <col min="2002" max="2004" width="12.2727272727273" style="140" customWidth="1"/>
    <col min="2005" max="2005" width="9.45454545454546" style="140" customWidth="1"/>
    <col min="2006" max="2006" width="8.36363636363636" style="140" customWidth="1"/>
    <col min="2007" max="2247" width="9.72727272727273" style="140"/>
    <col min="2248" max="2248" width="4.27272727272727" style="140" customWidth="1"/>
    <col min="2249" max="2250" width="8.45454545454546" style="140" customWidth="1"/>
    <col min="2251" max="2251" width="6.72727272727273" style="140" customWidth="1"/>
    <col min="2252" max="2252" width="9.72727272727273" style="140" customWidth="1"/>
    <col min="2253" max="2253" width="6.63636363636364" style="140" customWidth="1"/>
    <col min="2254" max="2254" width="10.4545454545455" style="140" customWidth="1"/>
    <col min="2255" max="2255" width="9.72727272727273" style="140"/>
    <col min="2256" max="2256" width="10.4545454545455" style="140" customWidth="1"/>
    <col min="2257" max="2257" width="11.4545454545455" style="140" customWidth="1"/>
    <col min="2258" max="2260" width="12.2727272727273" style="140" customWidth="1"/>
    <col min="2261" max="2261" width="9.45454545454546" style="140" customWidth="1"/>
    <col min="2262" max="2262" width="8.36363636363636" style="140" customWidth="1"/>
    <col min="2263" max="2503" width="9.72727272727273" style="140"/>
    <col min="2504" max="2504" width="4.27272727272727" style="140" customWidth="1"/>
    <col min="2505" max="2506" width="8.45454545454546" style="140" customWidth="1"/>
    <col min="2507" max="2507" width="6.72727272727273" style="140" customWidth="1"/>
    <col min="2508" max="2508" width="9.72727272727273" style="140" customWidth="1"/>
    <col min="2509" max="2509" width="6.63636363636364" style="140" customWidth="1"/>
    <col min="2510" max="2510" width="10.4545454545455" style="140" customWidth="1"/>
    <col min="2511" max="2511" width="9.72727272727273" style="140"/>
    <col min="2512" max="2512" width="10.4545454545455" style="140" customWidth="1"/>
    <col min="2513" max="2513" width="11.4545454545455" style="140" customWidth="1"/>
    <col min="2514" max="2516" width="12.2727272727273" style="140" customWidth="1"/>
    <col min="2517" max="2517" width="9.45454545454546" style="140" customWidth="1"/>
    <col min="2518" max="2518" width="8.36363636363636" style="140" customWidth="1"/>
    <col min="2519" max="2759" width="9.72727272727273" style="140"/>
    <col min="2760" max="2760" width="4.27272727272727" style="140" customWidth="1"/>
    <col min="2761" max="2762" width="8.45454545454546" style="140" customWidth="1"/>
    <col min="2763" max="2763" width="6.72727272727273" style="140" customWidth="1"/>
    <col min="2764" max="2764" width="9.72727272727273" style="140" customWidth="1"/>
    <col min="2765" max="2765" width="6.63636363636364" style="140" customWidth="1"/>
    <col min="2766" max="2766" width="10.4545454545455" style="140" customWidth="1"/>
    <col min="2767" max="2767" width="9.72727272727273" style="140"/>
    <col min="2768" max="2768" width="10.4545454545455" style="140" customWidth="1"/>
    <col min="2769" max="2769" width="11.4545454545455" style="140" customWidth="1"/>
    <col min="2770" max="2772" width="12.2727272727273" style="140" customWidth="1"/>
    <col min="2773" max="2773" width="9.45454545454546" style="140" customWidth="1"/>
    <col min="2774" max="2774" width="8.36363636363636" style="140" customWidth="1"/>
    <col min="2775" max="3015" width="9.72727272727273" style="140"/>
    <col min="3016" max="3016" width="4.27272727272727" style="140" customWidth="1"/>
    <col min="3017" max="3018" width="8.45454545454546" style="140" customWidth="1"/>
    <col min="3019" max="3019" width="6.72727272727273" style="140" customWidth="1"/>
    <col min="3020" max="3020" width="9.72727272727273" style="140" customWidth="1"/>
    <col min="3021" max="3021" width="6.63636363636364" style="140" customWidth="1"/>
    <col min="3022" max="3022" width="10.4545454545455" style="140" customWidth="1"/>
    <col min="3023" max="3023" width="9.72727272727273" style="140"/>
    <col min="3024" max="3024" width="10.4545454545455" style="140" customWidth="1"/>
    <col min="3025" max="3025" width="11.4545454545455" style="140" customWidth="1"/>
    <col min="3026" max="3028" width="12.2727272727273" style="140" customWidth="1"/>
    <col min="3029" max="3029" width="9.45454545454546" style="140" customWidth="1"/>
    <col min="3030" max="3030" width="8.36363636363636" style="140" customWidth="1"/>
    <col min="3031" max="3271" width="9.72727272727273" style="140"/>
    <col min="3272" max="3272" width="4.27272727272727" style="140" customWidth="1"/>
    <col min="3273" max="3274" width="8.45454545454546" style="140" customWidth="1"/>
    <col min="3275" max="3275" width="6.72727272727273" style="140" customWidth="1"/>
    <col min="3276" max="3276" width="9.72727272727273" style="140" customWidth="1"/>
    <col min="3277" max="3277" width="6.63636363636364" style="140" customWidth="1"/>
    <col min="3278" max="3278" width="10.4545454545455" style="140" customWidth="1"/>
    <col min="3279" max="3279" width="9.72727272727273" style="140"/>
    <col min="3280" max="3280" width="10.4545454545455" style="140" customWidth="1"/>
    <col min="3281" max="3281" width="11.4545454545455" style="140" customWidth="1"/>
    <col min="3282" max="3284" width="12.2727272727273" style="140" customWidth="1"/>
    <col min="3285" max="3285" width="9.45454545454546" style="140" customWidth="1"/>
    <col min="3286" max="3286" width="8.36363636363636" style="140" customWidth="1"/>
    <col min="3287" max="3527" width="9.72727272727273" style="140"/>
    <col min="3528" max="3528" width="4.27272727272727" style="140" customWidth="1"/>
    <col min="3529" max="3530" width="8.45454545454546" style="140" customWidth="1"/>
    <col min="3531" max="3531" width="6.72727272727273" style="140" customWidth="1"/>
    <col min="3532" max="3532" width="9.72727272727273" style="140" customWidth="1"/>
    <col min="3533" max="3533" width="6.63636363636364" style="140" customWidth="1"/>
    <col min="3534" max="3534" width="10.4545454545455" style="140" customWidth="1"/>
    <col min="3535" max="3535" width="9.72727272727273" style="140"/>
    <col min="3536" max="3536" width="10.4545454545455" style="140" customWidth="1"/>
    <col min="3537" max="3537" width="11.4545454545455" style="140" customWidth="1"/>
    <col min="3538" max="3540" width="12.2727272727273" style="140" customWidth="1"/>
    <col min="3541" max="3541" width="9.45454545454546" style="140" customWidth="1"/>
    <col min="3542" max="3542" width="8.36363636363636" style="140" customWidth="1"/>
    <col min="3543" max="3783" width="9.72727272727273" style="140"/>
    <col min="3784" max="3784" width="4.27272727272727" style="140" customWidth="1"/>
    <col min="3785" max="3786" width="8.45454545454546" style="140" customWidth="1"/>
    <col min="3787" max="3787" width="6.72727272727273" style="140" customWidth="1"/>
    <col min="3788" max="3788" width="9.72727272727273" style="140" customWidth="1"/>
    <col min="3789" max="3789" width="6.63636363636364" style="140" customWidth="1"/>
    <col min="3790" max="3790" width="10.4545454545455" style="140" customWidth="1"/>
    <col min="3791" max="3791" width="9.72727272727273" style="140"/>
    <col min="3792" max="3792" width="10.4545454545455" style="140" customWidth="1"/>
    <col min="3793" max="3793" width="11.4545454545455" style="140" customWidth="1"/>
    <col min="3794" max="3796" width="12.2727272727273" style="140" customWidth="1"/>
    <col min="3797" max="3797" width="9.45454545454546" style="140" customWidth="1"/>
    <col min="3798" max="3798" width="8.36363636363636" style="140" customWidth="1"/>
    <col min="3799" max="4039" width="9.72727272727273" style="140"/>
    <col min="4040" max="4040" width="4.27272727272727" style="140" customWidth="1"/>
    <col min="4041" max="4042" width="8.45454545454546" style="140" customWidth="1"/>
    <col min="4043" max="4043" width="6.72727272727273" style="140" customWidth="1"/>
    <col min="4044" max="4044" width="9.72727272727273" style="140" customWidth="1"/>
    <col min="4045" max="4045" width="6.63636363636364" style="140" customWidth="1"/>
    <col min="4046" max="4046" width="10.4545454545455" style="140" customWidth="1"/>
    <col min="4047" max="4047" width="9.72727272727273" style="140"/>
    <col min="4048" max="4048" width="10.4545454545455" style="140" customWidth="1"/>
    <col min="4049" max="4049" width="11.4545454545455" style="140" customWidth="1"/>
    <col min="4050" max="4052" width="12.2727272727273" style="140" customWidth="1"/>
    <col min="4053" max="4053" width="9.45454545454546" style="140" customWidth="1"/>
    <col min="4054" max="4054" width="8.36363636363636" style="140" customWidth="1"/>
    <col min="4055" max="4295" width="9.72727272727273" style="140"/>
    <col min="4296" max="4296" width="4.27272727272727" style="140" customWidth="1"/>
    <col min="4297" max="4298" width="8.45454545454546" style="140" customWidth="1"/>
    <col min="4299" max="4299" width="6.72727272727273" style="140" customWidth="1"/>
    <col min="4300" max="4300" width="9.72727272727273" style="140" customWidth="1"/>
    <col min="4301" max="4301" width="6.63636363636364" style="140" customWidth="1"/>
    <col min="4302" max="4302" width="10.4545454545455" style="140" customWidth="1"/>
    <col min="4303" max="4303" width="9.72727272727273" style="140"/>
    <col min="4304" max="4304" width="10.4545454545455" style="140" customWidth="1"/>
    <col min="4305" max="4305" width="11.4545454545455" style="140" customWidth="1"/>
    <col min="4306" max="4308" width="12.2727272727273" style="140" customWidth="1"/>
    <col min="4309" max="4309" width="9.45454545454546" style="140" customWidth="1"/>
    <col min="4310" max="4310" width="8.36363636363636" style="140" customWidth="1"/>
    <col min="4311" max="4551" width="9.72727272727273" style="140"/>
    <col min="4552" max="4552" width="4.27272727272727" style="140" customWidth="1"/>
    <col min="4553" max="4554" width="8.45454545454546" style="140" customWidth="1"/>
    <col min="4555" max="4555" width="6.72727272727273" style="140" customWidth="1"/>
    <col min="4556" max="4556" width="9.72727272727273" style="140" customWidth="1"/>
    <col min="4557" max="4557" width="6.63636363636364" style="140" customWidth="1"/>
    <col min="4558" max="4558" width="10.4545454545455" style="140" customWidth="1"/>
    <col min="4559" max="4559" width="9.72727272727273" style="140"/>
    <col min="4560" max="4560" width="10.4545454545455" style="140" customWidth="1"/>
    <col min="4561" max="4561" width="11.4545454545455" style="140" customWidth="1"/>
    <col min="4562" max="4564" width="12.2727272727273" style="140" customWidth="1"/>
    <col min="4565" max="4565" width="9.45454545454546" style="140" customWidth="1"/>
    <col min="4566" max="4566" width="8.36363636363636" style="140" customWidth="1"/>
    <col min="4567" max="4807" width="9.72727272727273" style="140"/>
    <col min="4808" max="4808" width="4.27272727272727" style="140" customWidth="1"/>
    <col min="4809" max="4810" width="8.45454545454546" style="140" customWidth="1"/>
    <col min="4811" max="4811" width="6.72727272727273" style="140" customWidth="1"/>
    <col min="4812" max="4812" width="9.72727272727273" style="140" customWidth="1"/>
    <col min="4813" max="4813" width="6.63636363636364" style="140" customWidth="1"/>
    <col min="4814" max="4814" width="10.4545454545455" style="140" customWidth="1"/>
    <col min="4815" max="4815" width="9.72727272727273" style="140"/>
    <col min="4816" max="4816" width="10.4545454545455" style="140" customWidth="1"/>
    <col min="4817" max="4817" width="11.4545454545455" style="140" customWidth="1"/>
    <col min="4818" max="4820" width="12.2727272727273" style="140" customWidth="1"/>
    <col min="4821" max="4821" width="9.45454545454546" style="140" customWidth="1"/>
    <col min="4822" max="4822" width="8.36363636363636" style="140" customWidth="1"/>
    <col min="4823" max="5063" width="9.72727272727273" style="140"/>
    <col min="5064" max="5064" width="4.27272727272727" style="140" customWidth="1"/>
    <col min="5065" max="5066" width="8.45454545454546" style="140" customWidth="1"/>
    <col min="5067" max="5067" width="6.72727272727273" style="140" customWidth="1"/>
    <col min="5068" max="5068" width="9.72727272727273" style="140" customWidth="1"/>
    <col min="5069" max="5069" width="6.63636363636364" style="140" customWidth="1"/>
    <col min="5070" max="5070" width="10.4545454545455" style="140" customWidth="1"/>
    <col min="5071" max="5071" width="9.72727272727273" style="140"/>
    <col min="5072" max="5072" width="10.4545454545455" style="140" customWidth="1"/>
    <col min="5073" max="5073" width="11.4545454545455" style="140" customWidth="1"/>
    <col min="5074" max="5076" width="12.2727272727273" style="140" customWidth="1"/>
    <col min="5077" max="5077" width="9.45454545454546" style="140" customWidth="1"/>
    <col min="5078" max="5078" width="8.36363636363636" style="140" customWidth="1"/>
    <col min="5079" max="5319" width="9.72727272727273" style="140"/>
    <col min="5320" max="5320" width="4.27272727272727" style="140" customWidth="1"/>
    <col min="5321" max="5322" width="8.45454545454546" style="140" customWidth="1"/>
    <col min="5323" max="5323" width="6.72727272727273" style="140" customWidth="1"/>
    <col min="5324" max="5324" width="9.72727272727273" style="140" customWidth="1"/>
    <col min="5325" max="5325" width="6.63636363636364" style="140" customWidth="1"/>
    <col min="5326" max="5326" width="10.4545454545455" style="140" customWidth="1"/>
    <col min="5327" max="5327" width="9.72727272727273" style="140"/>
    <col min="5328" max="5328" width="10.4545454545455" style="140" customWidth="1"/>
    <col min="5329" max="5329" width="11.4545454545455" style="140" customWidth="1"/>
    <col min="5330" max="5332" width="12.2727272727273" style="140" customWidth="1"/>
    <col min="5333" max="5333" width="9.45454545454546" style="140" customWidth="1"/>
    <col min="5334" max="5334" width="8.36363636363636" style="140" customWidth="1"/>
    <col min="5335" max="5575" width="9.72727272727273" style="140"/>
    <col min="5576" max="5576" width="4.27272727272727" style="140" customWidth="1"/>
    <col min="5577" max="5578" width="8.45454545454546" style="140" customWidth="1"/>
    <col min="5579" max="5579" width="6.72727272727273" style="140" customWidth="1"/>
    <col min="5580" max="5580" width="9.72727272727273" style="140" customWidth="1"/>
    <col min="5581" max="5581" width="6.63636363636364" style="140" customWidth="1"/>
    <col min="5582" max="5582" width="10.4545454545455" style="140" customWidth="1"/>
    <col min="5583" max="5583" width="9.72727272727273" style="140"/>
    <col min="5584" max="5584" width="10.4545454545455" style="140" customWidth="1"/>
    <col min="5585" max="5585" width="11.4545454545455" style="140" customWidth="1"/>
    <col min="5586" max="5588" width="12.2727272727273" style="140" customWidth="1"/>
    <col min="5589" max="5589" width="9.45454545454546" style="140" customWidth="1"/>
    <col min="5590" max="5590" width="8.36363636363636" style="140" customWidth="1"/>
    <col min="5591" max="5831" width="9.72727272727273" style="140"/>
    <col min="5832" max="5832" width="4.27272727272727" style="140" customWidth="1"/>
    <col min="5833" max="5834" width="8.45454545454546" style="140" customWidth="1"/>
    <col min="5835" max="5835" width="6.72727272727273" style="140" customWidth="1"/>
    <col min="5836" max="5836" width="9.72727272727273" style="140" customWidth="1"/>
    <col min="5837" max="5837" width="6.63636363636364" style="140" customWidth="1"/>
    <col min="5838" max="5838" width="10.4545454545455" style="140" customWidth="1"/>
    <col min="5839" max="5839" width="9.72727272727273" style="140"/>
    <col min="5840" max="5840" width="10.4545454545455" style="140" customWidth="1"/>
    <col min="5841" max="5841" width="11.4545454545455" style="140" customWidth="1"/>
    <col min="5842" max="5844" width="12.2727272727273" style="140" customWidth="1"/>
    <col min="5845" max="5845" width="9.45454545454546" style="140" customWidth="1"/>
    <col min="5846" max="5846" width="8.36363636363636" style="140" customWidth="1"/>
    <col min="5847" max="6087" width="9.72727272727273" style="140"/>
    <col min="6088" max="6088" width="4.27272727272727" style="140" customWidth="1"/>
    <col min="6089" max="6090" width="8.45454545454546" style="140" customWidth="1"/>
    <col min="6091" max="6091" width="6.72727272727273" style="140" customWidth="1"/>
    <col min="6092" max="6092" width="9.72727272727273" style="140" customWidth="1"/>
    <col min="6093" max="6093" width="6.63636363636364" style="140" customWidth="1"/>
    <col min="6094" max="6094" width="10.4545454545455" style="140" customWidth="1"/>
    <col min="6095" max="6095" width="9.72727272727273" style="140"/>
    <col min="6096" max="6096" width="10.4545454545455" style="140" customWidth="1"/>
    <col min="6097" max="6097" width="11.4545454545455" style="140" customWidth="1"/>
    <col min="6098" max="6100" width="12.2727272727273" style="140" customWidth="1"/>
    <col min="6101" max="6101" width="9.45454545454546" style="140" customWidth="1"/>
    <col min="6102" max="6102" width="8.36363636363636" style="140" customWidth="1"/>
    <col min="6103" max="6343" width="9.72727272727273" style="140"/>
    <col min="6344" max="6344" width="4.27272727272727" style="140" customWidth="1"/>
    <col min="6345" max="6346" width="8.45454545454546" style="140" customWidth="1"/>
    <col min="6347" max="6347" width="6.72727272727273" style="140" customWidth="1"/>
    <col min="6348" max="6348" width="9.72727272727273" style="140" customWidth="1"/>
    <col min="6349" max="6349" width="6.63636363636364" style="140" customWidth="1"/>
    <col min="6350" max="6350" width="10.4545454545455" style="140" customWidth="1"/>
    <col min="6351" max="6351" width="9.72727272727273" style="140"/>
    <col min="6352" max="6352" width="10.4545454545455" style="140" customWidth="1"/>
    <col min="6353" max="6353" width="11.4545454545455" style="140" customWidth="1"/>
    <col min="6354" max="6356" width="12.2727272727273" style="140" customWidth="1"/>
    <col min="6357" max="6357" width="9.45454545454546" style="140" customWidth="1"/>
    <col min="6358" max="6358" width="8.36363636363636" style="140" customWidth="1"/>
    <col min="6359" max="6599" width="9.72727272727273" style="140"/>
    <col min="6600" max="6600" width="4.27272727272727" style="140" customWidth="1"/>
    <col min="6601" max="6602" width="8.45454545454546" style="140" customWidth="1"/>
    <col min="6603" max="6603" width="6.72727272727273" style="140" customWidth="1"/>
    <col min="6604" max="6604" width="9.72727272727273" style="140" customWidth="1"/>
    <col min="6605" max="6605" width="6.63636363636364" style="140" customWidth="1"/>
    <col min="6606" max="6606" width="10.4545454545455" style="140" customWidth="1"/>
    <col min="6607" max="6607" width="9.72727272727273" style="140"/>
    <col min="6608" max="6608" width="10.4545454545455" style="140" customWidth="1"/>
    <col min="6609" max="6609" width="11.4545454545455" style="140" customWidth="1"/>
    <col min="6610" max="6612" width="12.2727272727273" style="140" customWidth="1"/>
    <col min="6613" max="6613" width="9.45454545454546" style="140" customWidth="1"/>
    <col min="6614" max="6614" width="8.36363636363636" style="140" customWidth="1"/>
    <col min="6615" max="6855" width="9.72727272727273" style="140"/>
    <col min="6856" max="6856" width="4.27272727272727" style="140" customWidth="1"/>
    <col min="6857" max="6858" width="8.45454545454546" style="140" customWidth="1"/>
    <col min="6859" max="6859" width="6.72727272727273" style="140" customWidth="1"/>
    <col min="6860" max="6860" width="9.72727272727273" style="140" customWidth="1"/>
    <col min="6861" max="6861" width="6.63636363636364" style="140" customWidth="1"/>
    <col min="6862" max="6862" width="10.4545454545455" style="140" customWidth="1"/>
    <col min="6863" max="6863" width="9.72727272727273" style="140"/>
    <col min="6864" max="6864" width="10.4545454545455" style="140" customWidth="1"/>
    <col min="6865" max="6865" width="11.4545454545455" style="140" customWidth="1"/>
    <col min="6866" max="6868" width="12.2727272727273" style="140" customWidth="1"/>
    <col min="6869" max="6869" width="9.45454545454546" style="140" customWidth="1"/>
    <col min="6870" max="6870" width="8.36363636363636" style="140" customWidth="1"/>
    <col min="6871" max="7111" width="9.72727272727273" style="140"/>
    <col min="7112" max="7112" width="4.27272727272727" style="140" customWidth="1"/>
    <col min="7113" max="7114" width="8.45454545454546" style="140" customWidth="1"/>
    <col min="7115" max="7115" width="6.72727272727273" style="140" customWidth="1"/>
    <col min="7116" max="7116" width="9.72727272727273" style="140" customWidth="1"/>
    <col min="7117" max="7117" width="6.63636363636364" style="140" customWidth="1"/>
    <col min="7118" max="7118" width="10.4545454545455" style="140" customWidth="1"/>
    <col min="7119" max="7119" width="9.72727272727273" style="140"/>
    <col min="7120" max="7120" width="10.4545454545455" style="140" customWidth="1"/>
    <col min="7121" max="7121" width="11.4545454545455" style="140" customWidth="1"/>
    <col min="7122" max="7124" width="12.2727272727273" style="140" customWidth="1"/>
    <col min="7125" max="7125" width="9.45454545454546" style="140" customWidth="1"/>
    <col min="7126" max="7126" width="8.36363636363636" style="140" customWidth="1"/>
    <col min="7127" max="7367" width="9.72727272727273" style="140"/>
    <col min="7368" max="7368" width="4.27272727272727" style="140" customWidth="1"/>
    <col min="7369" max="7370" width="8.45454545454546" style="140" customWidth="1"/>
    <col min="7371" max="7371" width="6.72727272727273" style="140" customWidth="1"/>
    <col min="7372" max="7372" width="9.72727272727273" style="140" customWidth="1"/>
    <col min="7373" max="7373" width="6.63636363636364" style="140" customWidth="1"/>
    <col min="7374" max="7374" width="10.4545454545455" style="140" customWidth="1"/>
    <col min="7375" max="7375" width="9.72727272727273" style="140"/>
    <col min="7376" max="7376" width="10.4545454545455" style="140" customWidth="1"/>
    <col min="7377" max="7377" width="11.4545454545455" style="140" customWidth="1"/>
    <col min="7378" max="7380" width="12.2727272727273" style="140" customWidth="1"/>
    <col min="7381" max="7381" width="9.45454545454546" style="140" customWidth="1"/>
    <col min="7382" max="7382" width="8.36363636363636" style="140" customWidth="1"/>
    <col min="7383" max="7623" width="9.72727272727273" style="140"/>
    <col min="7624" max="7624" width="4.27272727272727" style="140" customWidth="1"/>
    <col min="7625" max="7626" width="8.45454545454546" style="140" customWidth="1"/>
    <col min="7627" max="7627" width="6.72727272727273" style="140" customWidth="1"/>
    <col min="7628" max="7628" width="9.72727272727273" style="140" customWidth="1"/>
    <col min="7629" max="7629" width="6.63636363636364" style="140" customWidth="1"/>
    <col min="7630" max="7630" width="10.4545454545455" style="140" customWidth="1"/>
    <col min="7631" max="7631" width="9.72727272727273" style="140"/>
    <col min="7632" max="7632" width="10.4545454545455" style="140" customWidth="1"/>
    <col min="7633" max="7633" width="11.4545454545455" style="140" customWidth="1"/>
    <col min="7634" max="7636" width="12.2727272727273" style="140" customWidth="1"/>
    <col min="7637" max="7637" width="9.45454545454546" style="140" customWidth="1"/>
    <col min="7638" max="7638" width="8.36363636363636" style="140" customWidth="1"/>
    <col min="7639" max="7879" width="9.72727272727273" style="140"/>
    <col min="7880" max="7880" width="4.27272727272727" style="140" customWidth="1"/>
    <col min="7881" max="7882" width="8.45454545454546" style="140" customWidth="1"/>
    <col min="7883" max="7883" width="6.72727272727273" style="140" customWidth="1"/>
    <col min="7884" max="7884" width="9.72727272727273" style="140" customWidth="1"/>
    <col min="7885" max="7885" width="6.63636363636364" style="140" customWidth="1"/>
    <col min="7886" max="7886" width="10.4545454545455" style="140" customWidth="1"/>
    <col min="7887" max="7887" width="9.72727272727273" style="140"/>
    <col min="7888" max="7888" width="10.4545454545455" style="140" customWidth="1"/>
    <col min="7889" max="7889" width="11.4545454545455" style="140" customWidth="1"/>
    <col min="7890" max="7892" width="12.2727272727273" style="140" customWidth="1"/>
    <col min="7893" max="7893" width="9.45454545454546" style="140" customWidth="1"/>
    <col min="7894" max="7894" width="8.36363636363636" style="140" customWidth="1"/>
    <col min="7895" max="8135" width="9.72727272727273" style="140"/>
    <col min="8136" max="8136" width="4.27272727272727" style="140" customWidth="1"/>
    <col min="8137" max="8138" width="8.45454545454546" style="140" customWidth="1"/>
    <col min="8139" max="8139" width="6.72727272727273" style="140" customWidth="1"/>
    <col min="8140" max="8140" width="9.72727272727273" style="140" customWidth="1"/>
    <col min="8141" max="8141" width="6.63636363636364" style="140" customWidth="1"/>
    <col min="8142" max="8142" width="10.4545454545455" style="140" customWidth="1"/>
    <col min="8143" max="8143" width="9.72727272727273" style="140"/>
    <col min="8144" max="8144" width="10.4545454545455" style="140" customWidth="1"/>
    <col min="8145" max="8145" width="11.4545454545455" style="140" customWidth="1"/>
    <col min="8146" max="8148" width="12.2727272727273" style="140" customWidth="1"/>
    <col min="8149" max="8149" width="9.45454545454546" style="140" customWidth="1"/>
    <col min="8150" max="8150" width="8.36363636363636" style="140" customWidth="1"/>
    <col min="8151" max="8391" width="9.72727272727273" style="140"/>
    <col min="8392" max="8392" width="4.27272727272727" style="140" customWidth="1"/>
    <col min="8393" max="8394" width="8.45454545454546" style="140" customWidth="1"/>
    <col min="8395" max="8395" width="6.72727272727273" style="140" customWidth="1"/>
    <col min="8396" max="8396" width="9.72727272727273" style="140" customWidth="1"/>
    <col min="8397" max="8397" width="6.63636363636364" style="140" customWidth="1"/>
    <col min="8398" max="8398" width="10.4545454545455" style="140" customWidth="1"/>
    <col min="8399" max="8399" width="9.72727272727273" style="140"/>
    <col min="8400" max="8400" width="10.4545454545455" style="140" customWidth="1"/>
    <col min="8401" max="8401" width="11.4545454545455" style="140" customWidth="1"/>
    <col min="8402" max="8404" width="12.2727272727273" style="140" customWidth="1"/>
    <col min="8405" max="8405" width="9.45454545454546" style="140" customWidth="1"/>
    <col min="8406" max="8406" width="8.36363636363636" style="140" customWidth="1"/>
    <col min="8407" max="8647" width="9.72727272727273" style="140"/>
    <col min="8648" max="8648" width="4.27272727272727" style="140" customWidth="1"/>
    <col min="8649" max="8650" width="8.45454545454546" style="140" customWidth="1"/>
    <col min="8651" max="8651" width="6.72727272727273" style="140" customWidth="1"/>
    <col min="8652" max="8652" width="9.72727272727273" style="140" customWidth="1"/>
    <col min="8653" max="8653" width="6.63636363636364" style="140" customWidth="1"/>
    <col min="8654" max="8654" width="10.4545454545455" style="140" customWidth="1"/>
    <col min="8655" max="8655" width="9.72727272727273" style="140"/>
    <col min="8656" max="8656" width="10.4545454545455" style="140" customWidth="1"/>
    <col min="8657" max="8657" width="11.4545454545455" style="140" customWidth="1"/>
    <col min="8658" max="8660" width="12.2727272727273" style="140" customWidth="1"/>
    <col min="8661" max="8661" width="9.45454545454546" style="140" customWidth="1"/>
    <col min="8662" max="8662" width="8.36363636363636" style="140" customWidth="1"/>
    <col min="8663" max="8903" width="9.72727272727273" style="140"/>
    <col min="8904" max="8904" width="4.27272727272727" style="140" customWidth="1"/>
    <col min="8905" max="8906" width="8.45454545454546" style="140" customWidth="1"/>
    <col min="8907" max="8907" width="6.72727272727273" style="140" customWidth="1"/>
    <col min="8908" max="8908" width="9.72727272727273" style="140" customWidth="1"/>
    <col min="8909" max="8909" width="6.63636363636364" style="140" customWidth="1"/>
    <col min="8910" max="8910" width="10.4545454545455" style="140" customWidth="1"/>
    <col min="8911" max="8911" width="9.72727272727273" style="140"/>
    <col min="8912" max="8912" width="10.4545454545455" style="140" customWidth="1"/>
    <col min="8913" max="8913" width="11.4545454545455" style="140" customWidth="1"/>
    <col min="8914" max="8916" width="12.2727272727273" style="140" customWidth="1"/>
    <col min="8917" max="8917" width="9.45454545454546" style="140" customWidth="1"/>
    <col min="8918" max="8918" width="8.36363636363636" style="140" customWidth="1"/>
    <col min="8919" max="9159" width="9.72727272727273" style="140"/>
    <col min="9160" max="9160" width="4.27272727272727" style="140" customWidth="1"/>
    <col min="9161" max="9162" width="8.45454545454546" style="140" customWidth="1"/>
    <col min="9163" max="9163" width="6.72727272727273" style="140" customWidth="1"/>
    <col min="9164" max="9164" width="9.72727272727273" style="140" customWidth="1"/>
    <col min="9165" max="9165" width="6.63636363636364" style="140" customWidth="1"/>
    <col min="9166" max="9166" width="10.4545454545455" style="140" customWidth="1"/>
    <col min="9167" max="9167" width="9.72727272727273" style="140"/>
    <col min="9168" max="9168" width="10.4545454545455" style="140" customWidth="1"/>
    <col min="9169" max="9169" width="11.4545454545455" style="140" customWidth="1"/>
    <col min="9170" max="9172" width="12.2727272727273" style="140" customWidth="1"/>
    <col min="9173" max="9173" width="9.45454545454546" style="140" customWidth="1"/>
    <col min="9174" max="9174" width="8.36363636363636" style="140" customWidth="1"/>
    <col min="9175" max="9415" width="9.72727272727273" style="140"/>
    <col min="9416" max="9416" width="4.27272727272727" style="140" customWidth="1"/>
    <col min="9417" max="9418" width="8.45454545454546" style="140" customWidth="1"/>
    <col min="9419" max="9419" width="6.72727272727273" style="140" customWidth="1"/>
    <col min="9420" max="9420" width="9.72727272727273" style="140" customWidth="1"/>
    <col min="9421" max="9421" width="6.63636363636364" style="140" customWidth="1"/>
    <col min="9422" max="9422" width="10.4545454545455" style="140" customWidth="1"/>
    <col min="9423" max="9423" width="9.72727272727273" style="140"/>
    <col min="9424" max="9424" width="10.4545454545455" style="140" customWidth="1"/>
    <col min="9425" max="9425" width="11.4545454545455" style="140" customWidth="1"/>
    <col min="9426" max="9428" width="12.2727272727273" style="140" customWidth="1"/>
    <col min="9429" max="9429" width="9.45454545454546" style="140" customWidth="1"/>
    <col min="9430" max="9430" width="8.36363636363636" style="140" customWidth="1"/>
    <col min="9431" max="9671" width="9.72727272727273" style="140"/>
    <col min="9672" max="9672" width="4.27272727272727" style="140" customWidth="1"/>
    <col min="9673" max="9674" width="8.45454545454546" style="140" customWidth="1"/>
    <col min="9675" max="9675" width="6.72727272727273" style="140" customWidth="1"/>
    <col min="9676" max="9676" width="9.72727272727273" style="140" customWidth="1"/>
    <col min="9677" max="9677" width="6.63636363636364" style="140" customWidth="1"/>
    <col min="9678" max="9678" width="10.4545454545455" style="140" customWidth="1"/>
    <col min="9679" max="9679" width="9.72727272727273" style="140"/>
    <col min="9680" max="9680" width="10.4545454545455" style="140" customWidth="1"/>
    <col min="9681" max="9681" width="11.4545454545455" style="140" customWidth="1"/>
    <col min="9682" max="9684" width="12.2727272727273" style="140" customWidth="1"/>
    <col min="9685" max="9685" width="9.45454545454546" style="140" customWidth="1"/>
    <col min="9686" max="9686" width="8.36363636363636" style="140" customWidth="1"/>
    <col min="9687" max="9927" width="9.72727272727273" style="140"/>
    <col min="9928" max="9928" width="4.27272727272727" style="140" customWidth="1"/>
    <col min="9929" max="9930" width="8.45454545454546" style="140" customWidth="1"/>
    <col min="9931" max="9931" width="6.72727272727273" style="140" customWidth="1"/>
    <col min="9932" max="9932" width="9.72727272727273" style="140" customWidth="1"/>
    <col min="9933" max="9933" width="6.63636363636364" style="140" customWidth="1"/>
    <col min="9934" max="9934" width="10.4545454545455" style="140" customWidth="1"/>
    <col min="9935" max="9935" width="9.72727272727273" style="140"/>
    <col min="9936" max="9936" width="10.4545454545455" style="140" customWidth="1"/>
    <col min="9937" max="9937" width="11.4545454545455" style="140" customWidth="1"/>
    <col min="9938" max="9940" width="12.2727272727273" style="140" customWidth="1"/>
    <col min="9941" max="9941" width="9.45454545454546" style="140" customWidth="1"/>
    <col min="9942" max="9942" width="8.36363636363636" style="140" customWidth="1"/>
    <col min="9943" max="10183" width="9.72727272727273" style="140"/>
    <col min="10184" max="10184" width="4.27272727272727" style="140" customWidth="1"/>
    <col min="10185" max="10186" width="8.45454545454546" style="140" customWidth="1"/>
    <col min="10187" max="10187" width="6.72727272727273" style="140" customWidth="1"/>
    <col min="10188" max="10188" width="9.72727272727273" style="140" customWidth="1"/>
    <col min="10189" max="10189" width="6.63636363636364" style="140" customWidth="1"/>
    <col min="10190" max="10190" width="10.4545454545455" style="140" customWidth="1"/>
    <col min="10191" max="10191" width="9.72727272727273" style="140"/>
    <col min="10192" max="10192" width="10.4545454545455" style="140" customWidth="1"/>
    <col min="10193" max="10193" width="11.4545454545455" style="140" customWidth="1"/>
    <col min="10194" max="10196" width="12.2727272727273" style="140" customWidth="1"/>
    <col min="10197" max="10197" width="9.45454545454546" style="140" customWidth="1"/>
    <col min="10198" max="10198" width="8.36363636363636" style="140" customWidth="1"/>
    <col min="10199" max="10439" width="9.72727272727273" style="140"/>
    <col min="10440" max="10440" width="4.27272727272727" style="140" customWidth="1"/>
    <col min="10441" max="10442" width="8.45454545454546" style="140" customWidth="1"/>
    <col min="10443" max="10443" width="6.72727272727273" style="140" customWidth="1"/>
    <col min="10444" max="10444" width="9.72727272727273" style="140" customWidth="1"/>
    <col min="10445" max="10445" width="6.63636363636364" style="140" customWidth="1"/>
    <col min="10446" max="10446" width="10.4545454545455" style="140" customWidth="1"/>
    <col min="10447" max="10447" width="9.72727272727273" style="140"/>
    <col min="10448" max="10448" width="10.4545454545455" style="140" customWidth="1"/>
    <col min="10449" max="10449" width="11.4545454545455" style="140" customWidth="1"/>
    <col min="10450" max="10452" width="12.2727272727273" style="140" customWidth="1"/>
    <col min="10453" max="10453" width="9.45454545454546" style="140" customWidth="1"/>
    <col min="10454" max="10454" width="8.36363636363636" style="140" customWidth="1"/>
    <col min="10455" max="10695" width="9.72727272727273" style="140"/>
    <col min="10696" max="10696" width="4.27272727272727" style="140" customWidth="1"/>
    <col min="10697" max="10698" width="8.45454545454546" style="140" customWidth="1"/>
    <col min="10699" max="10699" width="6.72727272727273" style="140" customWidth="1"/>
    <col min="10700" max="10700" width="9.72727272727273" style="140" customWidth="1"/>
    <col min="10701" max="10701" width="6.63636363636364" style="140" customWidth="1"/>
    <col min="10702" max="10702" width="10.4545454545455" style="140" customWidth="1"/>
    <col min="10703" max="10703" width="9.72727272727273" style="140"/>
    <col min="10704" max="10704" width="10.4545454545455" style="140" customWidth="1"/>
    <col min="10705" max="10705" width="11.4545454545455" style="140" customWidth="1"/>
    <col min="10706" max="10708" width="12.2727272727273" style="140" customWidth="1"/>
    <col min="10709" max="10709" width="9.45454545454546" style="140" customWidth="1"/>
    <col min="10710" max="10710" width="8.36363636363636" style="140" customWidth="1"/>
    <col min="10711" max="10951" width="9.72727272727273" style="140"/>
    <col min="10952" max="10952" width="4.27272727272727" style="140" customWidth="1"/>
    <col min="10953" max="10954" width="8.45454545454546" style="140" customWidth="1"/>
    <col min="10955" max="10955" width="6.72727272727273" style="140" customWidth="1"/>
    <col min="10956" max="10956" width="9.72727272727273" style="140" customWidth="1"/>
    <col min="10957" max="10957" width="6.63636363636364" style="140" customWidth="1"/>
    <col min="10958" max="10958" width="10.4545454545455" style="140" customWidth="1"/>
    <col min="10959" max="10959" width="9.72727272727273" style="140"/>
    <col min="10960" max="10960" width="10.4545454545455" style="140" customWidth="1"/>
    <col min="10961" max="10961" width="11.4545454545455" style="140" customWidth="1"/>
    <col min="10962" max="10964" width="12.2727272727273" style="140" customWidth="1"/>
    <col min="10965" max="10965" width="9.45454545454546" style="140" customWidth="1"/>
    <col min="10966" max="10966" width="8.36363636363636" style="140" customWidth="1"/>
    <col min="10967" max="11207" width="9.72727272727273" style="140"/>
    <col min="11208" max="11208" width="4.27272727272727" style="140" customWidth="1"/>
    <col min="11209" max="11210" width="8.45454545454546" style="140" customWidth="1"/>
    <col min="11211" max="11211" width="6.72727272727273" style="140" customWidth="1"/>
    <col min="11212" max="11212" width="9.72727272727273" style="140" customWidth="1"/>
    <col min="11213" max="11213" width="6.63636363636364" style="140" customWidth="1"/>
    <col min="11214" max="11214" width="10.4545454545455" style="140" customWidth="1"/>
    <col min="11215" max="11215" width="9.72727272727273" style="140"/>
    <col min="11216" max="11216" width="10.4545454545455" style="140" customWidth="1"/>
    <col min="11217" max="11217" width="11.4545454545455" style="140" customWidth="1"/>
    <col min="11218" max="11220" width="12.2727272727273" style="140" customWidth="1"/>
    <col min="11221" max="11221" width="9.45454545454546" style="140" customWidth="1"/>
    <col min="11222" max="11222" width="8.36363636363636" style="140" customWidth="1"/>
    <col min="11223" max="11463" width="9.72727272727273" style="140"/>
    <col min="11464" max="11464" width="4.27272727272727" style="140" customWidth="1"/>
    <col min="11465" max="11466" width="8.45454545454546" style="140" customWidth="1"/>
    <col min="11467" max="11467" width="6.72727272727273" style="140" customWidth="1"/>
    <col min="11468" max="11468" width="9.72727272727273" style="140" customWidth="1"/>
    <col min="11469" max="11469" width="6.63636363636364" style="140" customWidth="1"/>
    <col min="11470" max="11470" width="10.4545454545455" style="140" customWidth="1"/>
    <col min="11471" max="11471" width="9.72727272727273" style="140"/>
    <col min="11472" max="11472" width="10.4545454545455" style="140" customWidth="1"/>
    <col min="11473" max="11473" width="11.4545454545455" style="140" customWidth="1"/>
    <col min="11474" max="11476" width="12.2727272727273" style="140" customWidth="1"/>
    <col min="11477" max="11477" width="9.45454545454546" style="140" customWidth="1"/>
    <col min="11478" max="11478" width="8.36363636363636" style="140" customWidth="1"/>
    <col min="11479" max="11719" width="9.72727272727273" style="140"/>
    <col min="11720" max="11720" width="4.27272727272727" style="140" customWidth="1"/>
    <col min="11721" max="11722" width="8.45454545454546" style="140" customWidth="1"/>
    <col min="11723" max="11723" width="6.72727272727273" style="140" customWidth="1"/>
    <col min="11724" max="11724" width="9.72727272727273" style="140" customWidth="1"/>
    <col min="11725" max="11725" width="6.63636363636364" style="140" customWidth="1"/>
    <col min="11726" max="11726" width="10.4545454545455" style="140" customWidth="1"/>
    <col min="11727" max="11727" width="9.72727272727273" style="140"/>
    <col min="11728" max="11728" width="10.4545454545455" style="140" customWidth="1"/>
    <col min="11729" max="11729" width="11.4545454545455" style="140" customWidth="1"/>
    <col min="11730" max="11732" width="12.2727272727273" style="140" customWidth="1"/>
    <col min="11733" max="11733" width="9.45454545454546" style="140" customWidth="1"/>
    <col min="11734" max="11734" width="8.36363636363636" style="140" customWidth="1"/>
    <col min="11735" max="11975" width="9.72727272727273" style="140"/>
    <col min="11976" max="11976" width="4.27272727272727" style="140" customWidth="1"/>
    <col min="11977" max="11978" width="8.45454545454546" style="140" customWidth="1"/>
    <col min="11979" max="11979" width="6.72727272727273" style="140" customWidth="1"/>
    <col min="11980" max="11980" width="9.72727272727273" style="140" customWidth="1"/>
    <col min="11981" max="11981" width="6.63636363636364" style="140" customWidth="1"/>
    <col min="11982" max="11982" width="10.4545454545455" style="140" customWidth="1"/>
    <col min="11983" max="11983" width="9.72727272727273" style="140"/>
    <col min="11984" max="11984" width="10.4545454545455" style="140" customWidth="1"/>
    <col min="11985" max="11985" width="11.4545454545455" style="140" customWidth="1"/>
    <col min="11986" max="11988" width="12.2727272727273" style="140" customWidth="1"/>
    <col min="11989" max="11989" width="9.45454545454546" style="140" customWidth="1"/>
    <col min="11990" max="11990" width="8.36363636363636" style="140" customWidth="1"/>
    <col min="11991" max="12231" width="9.72727272727273" style="140"/>
    <col min="12232" max="12232" width="4.27272727272727" style="140" customWidth="1"/>
    <col min="12233" max="12234" width="8.45454545454546" style="140" customWidth="1"/>
    <col min="12235" max="12235" width="6.72727272727273" style="140" customWidth="1"/>
    <col min="12236" max="12236" width="9.72727272727273" style="140" customWidth="1"/>
    <col min="12237" max="12237" width="6.63636363636364" style="140" customWidth="1"/>
    <col min="12238" max="12238" width="10.4545454545455" style="140" customWidth="1"/>
    <col min="12239" max="12239" width="9.72727272727273" style="140"/>
    <col min="12240" max="12240" width="10.4545454545455" style="140" customWidth="1"/>
    <col min="12241" max="12241" width="11.4545454545455" style="140" customWidth="1"/>
    <col min="12242" max="12244" width="12.2727272727273" style="140" customWidth="1"/>
    <col min="12245" max="12245" width="9.45454545454546" style="140" customWidth="1"/>
    <col min="12246" max="12246" width="8.36363636363636" style="140" customWidth="1"/>
    <col min="12247" max="12487" width="9.72727272727273" style="140"/>
    <col min="12488" max="12488" width="4.27272727272727" style="140" customWidth="1"/>
    <col min="12489" max="12490" width="8.45454545454546" style="140" customWidth="1"/>
    <col min="12491" max="12491" width="6.72727272727273" style="140" customWidth="1"/>
    <col min="12492" max="12492" width="9.72727272727273" style="140" customWidth="1"/>
    <col min="12493" max="12493" width="6.63636363636364" style="140" customWidth="1"/>
    <col min="12494" max="12494" width="10.4545454545455" style="140" customWidth="1"/>
    <col min="12495" max="12495" width="9.72727272727273" style="140"/>
    <col min="12496" max="12496" width="10.4545454545455" style="140" customWidth="1"/>
    <col min="12497" max="12497" width="11.4545454545455" style="140" customWidth="1"/>
    <col min="12498" max="12500" width="12.2727272727273" style="140" customWidth="1"/>
    <col min="12501" max="12501" width="9.45454545454546" style="140" customWidth="1"/>
    <col min="12502" max="12502" width="8.36363636363636" style="140" customWidth="1"/>
    <col min="12503" max="12743" width="9.72727272727273" style="140"/>
    <col min="12744" max="12744" width="4.27272727272727" style="140" customWidth="1"/>
    <col min="12745" max="12746" width="8.45454545454546" style="140" customWidth="1"/>
    <col min="12747" max="12747" width="6.72727272727273" style="140" customWidth="1"/>
    <col min="12748" max="12748" width="9.72727272727273" style="140" customWidth="1"/>
    <col min="12749" max="12749" width="6.63636363636364" style="140" customWidth="1"/>
    <col min="12750" max="12750" width="10.4545454545455" style="140" customWidth="1"/>
    <col min="12751" max="12751" width="9.72727272727273" style="140"/>
    <col min="12752" max="12752" width="10.4545454545455" style="140" customWidth="1"/>
    <col min="12753" max="12753" width="11.4545454545455" style="140" customWidth="1"/>
    <col min="12754" max="12756" width="12.2727272727273" style="140" customWidth="1"/>
    <col min="12757" max="12757" width="9.45454545454546" style="140" customWidth="1"/>
    <col min="12758" max="12758" width="8.36363636363636" style="140" customWidth="1"/>
    <col min="12759" max="12999" width="9.72727272727273" style="140"/>
    <col min="13000" max="13000" width="4.27272727272727" style="140" customWidth="1"/>
    <col min="13001" max="13002" width="8.45454545454546" style="140" customWidth="1"/>
    <col min="13003" max="13003" width="6.72727272727273" style="140" customWidth="1"/>
    <col min="13004" max="13004" width="9.72727272727273" style="140" customWidth="1"/>
    <col min="13005" max="13005" width="6.63636363636364" style="140" customWidth="1"/>
    <col min="13006" max="13006" width="10.4545454545455" style="140" customWidth="1"/>
    <col min="13007" max="13007" width="9.72727272727273" style="140"/>
    <col min="13008" max="13008" width="10.4545454545455" style="140" customWidth="1"/>
    <col min="13009" max="13009" width="11.4545454545455" style="140" customWidth="1"/>
    <col min="13010" max="13012" width="12.2727272727273" style="140" customWidth="1"/>
    <col min="13013" max="13013" width="9.45454545454546" style="140" customWidth="1"/>
    <col min="13014" max="13014" width="8.36363636363636" style="140" customWidth="1"/>
    <col min="13015" max="13255" width="9.72727272727273" style="140"/>
    <col min="13256" max="13256" width="4.27272727272727" style="140" customWidth="1"/>
    <col min="13257" max="13258" width="8.45454545454546" style="140" customWidth="1"/>
    <col min="13259" max="13259" width="6.72727272727273" style="140" customWidth="1"/>
    <col min="13260" max="13260" width="9.72727272727273" style="140" customWidth="1"/>
    <col min="13261" max="13261" width="6.63636363636364" style="140" customWidth="1"/>
    <col min="13262" max="13262" width="10.4545454545455" style="140" customWidth="1"/>
    <col min="13263" max="13263" width="9.72727272727273" style="140"/>
    <col min="13264" max="13264" width="10.4545454545455" style="140" customWidth="1"/>
    <col min="13265" max="13265" width="11.4545454545455" style="140" customWidth="1"/>
    <col min="13266" max="13268" width="12.2727272727273" style="140" customWidth="1"/>
    <col min="13269" max="13269" width="9.45454545454546" style="140" customWidth="1"/>
    <col min="13270" max="13270" width="8.36363636363636" style="140" customWidth="1"/>
    <col min="13271" max="13511" width="9.72727272727273" style="140"/>
    <col min="13512" max="13512" width="4.27272727272727" style="140" customWidth="1"/>
    <col min="13513" max="13514" width="8.45454545454546" style="140" customWidth="1"/>
    <col min="13515" max="13515" width="6.72727272727273" style="140" customWidth="1"/>
    <col min="13516" max="13516" width="9.72727272727273" style="140" customWidth="1"/>
    <col min="13517" max="13517" width="6.63636363636364" style="140" customWidth="1"/>
    <col min="13518" max="13518" width="10.4545454545455" style="140" customWidth="1"/>
    <col min="13519" max="13519" width="9.72727272727273" style="140"/>
    <col min="13520" max="13520" width="10.4545454545455" style="140" customWidth="1"/>
    <col min="13521" max="13521" width="11.4545454545455" style="140" customWidth="1"/>
    <col min="13522" max="13524" width="12.2727272727273" style="140" customWidth="1"/>
    <col min="13525" max="13525" width="9.45454545454546" style="140" customWidth="1"/>
    <col min="13526" max="13526" width="8.36363636363636" style="140" customWidth="1"/>
    <col min="13527" max="13767" width="9.72727272727273" style="140"/>
    <col min="13768" max="13768" width="4.27272727272727" style="140" customWidth="1"/>
    <col min="13769" max="13770" width="8.45454545454546" style="140" customWidth="1"/>
    <col min="13771" max="13771" width="6.72727272727273" style="140" customWidth="1"/>
    <col min="13772" max="13772" width="9.72727272727273" style="140" customWidth="1"/>
    <col min="13773" max="13773" width="6.63636363636364" style="140" customWidth="1"/>
    <col min="13774" max="13774" width="10.4545454545455" style="140" customWidth="1"/>
    <col min="13775" max="13775" width="9.72727272727273" style="140"/>
    <col min="13776" max="13776" width="10.4545454545455" style="140" customWidth="1"/>
    <col min="13777" max="13777" width="11.4545454545455" style="140" customWidth="1"/>
    <col min="13778" max="13780" width="12.2727272727273" style="140" customWidth="1"/>
    <col min="13781" max="13781" width="9.45454545454546" style="140" customWidth="1"/>
    <col min="13782" max="13782" width="8.36363636363636" style="140" customWidth="1"/>
    <col min="13783" max="14023" width="9.72727272727273" style="140"/>
    <col min="14024" max="14024" width="4.27272727272727" style="140" customWidth="1"/>
    <col min="14025" max="14026" width="8.45454545454546" style="140" customWidth="1"/>
    <col min="14027" max="14027" width="6.72727272727273" style="140" customWidth="1"/>
    <col min="14028" max="14028" width="9.72727272727273" style="140" customWidth="1"/>
    <col min="14029" max="14029" width="6.63636363636364" style="140" customWidth="1"/>
    <col min="14030" max="14030" width="10.4545454545455" style="140" customWidth="1"/>
    <col min="14031" max="14031" width="9.72727272727273" style="140"/>
    <col min="14032" max="14032" width="10.4545454545455" style="140" customWidth="1"/>
    <col min="14033" max="14033" width="11.4545454545455" style="140" customWidth="1"/>
    <col min="14034" max="14036" width="12.2727272727273" style="140" customWidth="1"/>
    <col min="14037" max="14037" width="9.45454545454546" style="140" customWidth="1"/>
    <col min="14038" max="14038" width="8.36363636363636" style="140" customWidth="1"/>
    <col min="14039" max="14279" width="9.72727272727273" style="140"/>
    <col min="14280" max="14280" width="4.27272727272727" style="140" customWidth="1"/>
    <col min="14281" max="14282" width="8.45454545454546" style="140" customWidth="1"/>
    <col min="14283" max="14283" width="6.72727272727273" style="140" customWidth="1"/>
    <col min="14284" max="14284" width="9.72727272727273" style="140" customWidth="1"/>
    <col min="14285" max="14285" width="6.63636363636364" style="140" customWidth="1"/>
    <col min="14286" max="14286" width="10.4545454545455" style="140" customWidth="1"/>
    <col min="14287" max="14287" width="9.72727272727273" style="140"/>
    <col min="14288" max="14288" width="10.4545454545455" style="140" customWidth="1"/>
    <col min="14289" max="14289" width="11.4545454545455" style="140" customWidth="1"/>
    <col min="14290" max="14292" width="12.2727272727273" style="140" customWidth="1"/>
    <col min="14293" max="14293" width="9.45454545454546" style="140" customWidth="1"/>
    <col min="14294" max="14294" width="8.36363636363636" style="140" customWidth="1"/>
    <col min="14295" max="14535" width="9.72727272727273" style="140"/>
    <col min="14536" max="14536" width="4.27272727272727" style="140" customWidth="1"/>
    <col min="14537" max="14538" width="8.45454545454546" style="140" customWidth="1"/>
    <col min="14539" max="14539" width="6.72727272727273" style="140" customWidth="1"/>
    <col min="14540" max="14540" width="9.72727272727273" style="140" customWidth="1"/>
    <col min="14541" max="14541" width="6.63636363636364" style="140" customWidth="1"/>
    <col min="14542" max="14542" width="10.4545454545455" style="140" customWidth="1"/>
    <col min="14543" max="14543" width="9.72727272727273" style="140"/>
    <col min="14544" max="14544" width="10.4545454545455" style="140" customWidth="1"/>
    <col min="14545" max="14545" width="11.4545454545455" style="140" customWidth="1"/>
    <col min="14546" max="14548" width="12.2727272727273" style="140" customWidth="1"/>
    <col min="14549" max="14549" width="9.45454545454546" style="140" customWidth="1"/>
    <col min="14550" max="14550" width="8.36363636363636" style="140" customWidth="1"/>
    <col min="14551" max="14791" width="9.72727272727273" style="140"/>
    <col min="14792" max="14792" width="4.27272727272727" style="140" customWidth="1"/>
    <col min="14793" max="14794" width="8.45454545454546" style="140" customWidth="1"/>
    <col min="14795" max="14795" width="6.72727272727273" style="140" customWidth="1"/>
    <col min="14796" max="14796" width="9.72727272727273" style="140" customWidth="1"/>
    <col min="14797" max="14797" width="6.63636363636364" style="140" customWidth="1"/>
    <col min="14798" max="14798" width="10.4545454545455" style="140" customWidth="1"/>
    <col min="14799" max="14799" width="9.72727272727273" style="140"/>
    <col min="14800" max="14800" width="10.4545454545455" style="140" customWidth="1"/>
    <col min="14801" max="14801" width="11.4545454545455" style="140" customWidth="1"/>
    <col min="14802" max="14804" width="12.2727272727273" style="140" customWidth="1"/>
    <col min="14805" max="14805" width="9.45454545454546" style="140" customWidth="1"/>
    <col min="14806" max="14806" width="8.36363636363636" style="140" customWidth="1"/>
    <col min="14807" max="15047" width="9.72727272727273" style="140"/>
    <col min="15048" max="15048" width="4.27272727272727" style="140" customWidth="1"/>
    <col min="15049" max="15050" width="8.45454545454546" style="140" customWidth="1"/>
    <col min="15051" max="15051" width="6.72727272727273" style="140" customWidth="1"/>
    <col min="15052" max="15052" width="9.72727272727273" style="140" customWidth="1"/>
    <col min="15053" max="15053" width="6.63636363636364" style="140" customWidth="1"/>
    <col min="15054" max="15054" width="10.4545454545455" style="140" customWidth="1"/>
    <col min="15055" max="15055" width="9.72727272727273" style="140"/>
    <col min="15056" max="15056" width="10.4545454545455" style="140" customWidth="1"/>
    <col min="15057" max="15057" width="11.4545454545455" style="140" customWidth="1"/>
    <col min="15058" max="15060" width="12.2727272727273" style="140" customWidth="1"/>
    <col min="15061" max="15061" width="9.45454545454546" style="140" customWidth="1"/>
    <col min="15062" max="15062" width="8.36363636363636" style="140" customWidth="1"/>
    <col min="15063" max="15303" width="9.72727272727273" style="140"/>
    <col min="15304" max="15304" width="4.27272727272727" style="140" customWidth="1"/>
    <col min="15305" max="15306" width="8.45454545454546" style="140" customWidth="1"/>
    <col min="15307" max="15307" width="6.72727272727273" style="140" customWidth="1"/>
    <col min="15308" max="15308" width="9.72727272727273" style="140" customWidth="1"/>
    <col min="15309" max="15309" width="6.63636363636364" style="140" customWidth="1"/>
    <col min="15310" max="15310" width="10.4545454545455" style="140" customWidth="1"/>
    <col min="15311" max="15311" width="9.72727272727273" style="140"/>
    <col min="15312" max="15312" width="10.4545454545455" style="140" customWidth="1"/>
    <col min="15313" max="15313" width="11.4545454545455" style="140" customWidth="1"/>
    <col min="15314" max="15316" width="12.2727272727273" style="140" customWidth="1"/>
    <col min="15317" max="15317" width="9.45454545454546" style="140" customWidth="1"/>
    <col min="15318" max="15318" width="8.36363636363636" style="140" customWidth="1"/>
    <col min="15319" max="15559" width="9.72727272727273" style="140"/>
    <col min="15560" max="15560" width="4.27272727272727" style="140" customWidth="1"/>
    <col min="15561" max="15562" width="8.45454545454546" style="140" customWidth="1"/>
    <col min="15563" max="15563" width="6.72727272727273" style="140" customWidth="1"/>
    <col min="15564" max="15564" width="9.72727272727273" style="140" customWidth="1"/>
    <col min="15565" max="15565" width="6.63636363636364" style="140" customWidth="1"/>
    <col min="15566" max="15566" width="10.4545454545455" style="140" customWidth="1"/>
    <col min="15567" max="15567" width="9.72727272727273" style="140"/>
    <col min="15568" max="15568" width="10.4545454545455" style="140" customWidth="1"/>
    <col min="15569" max="15569" width="11.4545454545455" style="140" customWidth="1"/>
    <col min="15570" max="15572" width="12.2727272727273" style="140" customWidth="1"/>
    <col min="15573" max="15573" width="9.45454545454546" style="140" customWidth="1"/>
    <col min="15574" max="15574" width="8.36363636363636" style="140" customWidth="1"/>
    <col min="15575" max="15815" width="9.72727272727273" style="140"/>
    <col min="15816" max="15816" width="4.27272727272727" style="140" customWidth="1"/>
    <col min="15817" max="15818" width="8.45454545454546" style="140" customWidth="1"/>
    <col min="15819" max="15819" width="6.72727272727273" style="140" customWidth="1"/>
    <col min="15820" max="15820" width="9.72727272727273" style="140" customWidth="1"/>
    <col min="15821" max="15821" width="6.63636363636364" style="140" customWidth="1"/>
    <col min="15822" max="15822" width="10.4545454545455" style="140" customWidth="1"/>
    <col min="15823" max="15823" width="9.72727272727273" style="140"/>
    <col min="15824" max="15824" width="10.4545454545455" style="140" customWidth="1"/>
    <col min="15825" max="15825" width="11.4545454545455" style="140" customWidth="1"/>
    <col min="15826" max="15828" width="12.2727272727273" style="140" customWidth="1"/>
    <col min="15829" max="15829" width="9.45454545454546" style="140" customWidth="1"/>
    <col min="15830" max="15830" width="8.36363636363636" style="140" customWidth="1"/>
    <col min="15831" max="16071" width="9.72727272727273" style="140"/>
    <col min="16072" max="16072" width="4.27272727272727" style="140" customWidth="1"/>
    <col min="16073" max="16074" width="8.45454545454546" style="140" customWidth="1"/>
    <col min="16075" max="16075" width="6.72727272727273" style="140" customWidth="1"/>
    <col min="16076" max="16076" width="9.72727272727273" style="140" customWidth="1"/>
    <col min="16077" max="16077" width="6.63636363636364" style="140" customWidth="1"/>
    <col min="16078" max="16078" width="10.4545454545455" style="140" customWidth="1"/>
    <col min="16079" max="16079" width="9.72727272727273" style="140"/>
    <col min="16080" max="16080" width="10.4545454545455" style="140" customWidth="1"/>
    <col min="16081" max="16081" width="11.4545454545455" style="140" customWidth="1"/>
    <col min="16082" max="16084" width="12.2727272727273" style="140" customWidth="1"/>
    <col min="16085" max="16085" width="9.45454545454546" style="140" customWidth="1"/>
    <col min="16086" max="16086" width="8.36363636363636" style="140" customWidth="1"/>
    <col min="16087" max="16384" width="9.72727272727273" style="140"/>
  </cols>
  <sheetData>
    <row r="1" ht="21" spans="1:16">
      <c r="A1" s="101" t="s">
        <v>0</v>
      </c>
      <c r="B1" s="101"/>
      <c r="C1" s="102"/>
      <c r="D1" s="102"/>
      <c r="E1" s="102"/>
      <c r="F1" s="102"/>
      <c r="G1" s="102"/>
      <c r="H1" s="103"/>
      <c r="I1" s="103"/>
      <c r="J1" s="103"/>
      <c r="K1" s="108"/>
      <c r="L1" s="109"/>
      <c r="M1" s="102"/>
      <c r="N1" s="102"/>
      <c r="O1" s="102"/>
      <c r="P1" s="102"/>
    </row>
    <row r="2" ht="31.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40" customFormat="1" ht="30" customHeight="1" spans="1:16">
      <c r="A3" s="104" t="s">
        <v>2</v>
      </c>
      <c r="B3" s="104"/>
      <c r="C3" s="104"/>
      <c r="D3" s="104"/>
      <c r="E3" s="104"/>
      <c r="F3" s="104"/>
      <c r="G3" s="104"/>
      <c r="H3" s="105"/>
      <c r="I3" s="105"/>
      <c r="J3" s="105" t="s">
        <v>3</v>
      </c>
      <c r="K3" s="108"/>
      <c r="L3" s="109"/>
      <c r="M3" s="102"/>
      <c r="N3" s="104" t="s">
        <v>4</v>
      </c>
      <c r="O3" s="104"/>
      <c r="P3" s="104"/>
    </row>
    <row r="4" ht="53.15" customHeight="1" spans="1:16">
      <c r="A4" s="9" t="s">
        <v>5</v>
      </c>
      <c r="B4" s="10" t="s">
        <v>6</v>
      </c>
      <c r="C4" s="10" t="s">
        <v>7</v>
      </c>
      <c r="D4" s="10"/>
      <c r="E4" s="10" t="s">
        <v>8</v>
      </c>
      <c r="F4" s="10" t="s">
        <v>9</v>
      </c>
      <c r="G4" s="10" t="s">
        <v>10</v>
      </c>
      <c r="H4" s="106" t="s">
        <v>11</v>
      </c>
      <c r="I4" s="106" t="s">
        <v>12</v>
      </c>
      <c r="J4" s="106" t="s">
        <v>13</v>
      </c>
      <c r="K4" s="110" t="s">
        <v>14</v>
      </c>
      <c r="L4" s="111" t="s">
        <v>15</v>
      </c>
      <c r="M4" s="106" t="s">
        <v>16</v>
      </c>
      <c r="N4" s="10" t="s">
        <v>17</v>
      </c>
      <c r="O4" s="10" t="s">
        <v>18</v>
      </c>
      <c r="P4" s="9" t="s">
        <v>19</v>
      </c>
    </row>
    <row r="5" ht="26.65" customHeight="1" spans="1:16">
      <c r="A5" s="9"/>
      <c r="B5" s="10"/>
      <c r="C5" s="10"/>
      <c r="D5" s="10"/>
      <c r="E5" s="10"/>
      <c r="F5" s="10"/>
      <c r="G5" s="10"/>
      <c r="H5" s="106"/>
      <c r="I5" s="106"/>
      <c r="J5" s="106"/>
      <c r="K5" s="110"/>
      <c r="L5" s="111"/>
      <c r="M5" s="106"/>
      <c r="N5" s="10"/>
      <c r="O5" s="10"/>
      <c r="P5" s="9"/>
    </row>
    <row r="6" ht="18" customHeight="1" spans="1:16">
      <c r="A6" s="86">
        <f t="shared" ref="A6:A54" si="0">ROW()-5</f>
        <v>1</v>
      </c>
      <c r="B6" s="25" t="s">
        <v>20</v>
      </c>
      <c r="C6" s="25">
        <v>2601</v>
      </c>
      <c r="D6" s="25" t="s">
        <v>21</v>
      </c>
      <c r="E6" s="25">
        <v>26</v>
      </c>
      <c r="F6" s="25" t="s">
        <v>22</v>
      </c>
      <c r="G6" s="25">
        <v>2.9</v>
      </c>
      <c r="H6" s="107">
        <v>88.73</v>
      </c>
      <c r="I6" s="107">
        <f t="shared" ref="I6:I58" si="1">H6-J6</f>
        <v>18.66</v>
      </c>
      <c r="J6" s="112">
        <v>70.07</v>
      </c>
      <c r="K6" s="113">
        <f t="shared" ref="K6:K32" si="2">M6/H6</f>
        <v>7555.04598946134</v>
      </c>
      <c r="L6" s="114">
        <f t="shared" ref="L6:L32" si="3">M6/J6</f>
        <v>9566.99344434002</v>
      </c>
      <c r="M6" s="115">
        <v>670359.230644905</v>
      </c>
      <c r="N6" s="25" t="s">
        <v>23</v>
      </c>
      <c r="O6" s="25" t="s">
        <v>24</v>
      </c>
      <c r="P6" s="144" t="s">
        <v>25</v>
      </c>
    </row>
    <row r="7" ht="18" customHeight="1" spans="1:16">
      <c r="A7" s="86">
        <f t="shared" si="0"/>
        <v>2</v>
      </c>
      <c r="B7" s="25" t="s">
        <v>20</v>
      </c>
      <c r="C7" s="25">
        <v>1901</v>
      </c>
      <c r="D7" s="25" t="s">
        <v>26</v>
      </c>
      <c r="E7" s="25">
        <v>19</v>
      </c>
      <c r="F7" s="25" t="s">
        <v>22</v>
      </c>
      <c r="G7" s="25">
        <v>2.9</v>
      </c>
      <c r="H7" s="107">
        <v>88.73</v>
      </c>
      <c r="I7" s="107">
        <f t="shared" si="1"/>
        <v>18.66</v>
      </c>
      <c r="J7" s="112">
        <v>70.07</v>
      </c>
      <c r="K7" s="113">
        <f t="shared" si="2"/>
        <v>8237.87458016534</v>
      </c>
      <c r="L7" s="114">
        <f t="shared" si="3"/>
        <v>10431.6627871853</v>
      </c>
      <c r="M7" s="115">
        <v>730946.611498071</v>
      </c>
      <c r="N7" s="25" t="s">
        <v>23</v>
      </c>
      <c r="O7" s="25" t="s">
        <v>24</v>
      </c>
      <c r="P7" s="116"/>
    </row>
    <row r="8" ht="18" customHeight="1" spans="1:16">
      <c r="A8" s="86">
        <f t="shared" si="0"/>
        <v>3</v>
      </c>
      <c r="B8" s="25" t="s">
        <v>20</v>
      </c>
      <c r="C8" s="25">
        <v>1801</v>
      </c>
      <c r="D8" s="25" t="s">
        <v>27</v>
      </c>
      <c r="E8" s="25">
        <v>18</v>
      </c>
      <c r="F8" s="25" t="s">
        <v>22</v>
      </c>
      <c r="G8" s="25">
        <v>2.9</v>
      </c>
      <c r="H8" s="107">
        <v>88.73</v>
      </c>
      <c r="I8" s="107">
        <f t="shared" si="1"/>
        <v>18.66</v>
      </c>
      <c r="J8" s="112">
        <v>70.07</v>
      </c>
      <c r="K8" s="113">
        <f t="shared" si="2"/>
        <v>8005.85180485636</v>
      </c>
      <c r="L8" s="114">
        <f t="shared" si="3"/>
        <v>10137.8511580549</v>
      </c>
      <c r="M8" s="115">
        <v>710359.230644905</v>
      </c>
      <c r="N8" s="25" t="s">
        <v>23</v>
      </c>
      <c r="O8" s="25" t="s">
        <v>24</v>
      </c>
      <c r="P8" s="116"/>
    </row>
    <row r="9" ht="18" customHeight="1" spans="1:16">
      <c r="A9" s="86">
        <f t="shared" si="0"/>
        <v>4</v>
      </c>
      <c r="B9" s="25" t="s">
        <v>20</v>
      </c>
      <c r="C9" s="25">
        <v>1701</v>
      </c>
      <c r="D9" s="25" t="s">
        <v>28</v>
      </c>
      <c r="E9" s="25">
        <v>17</v>
      </c>
      <c r="F9" s="25" t="s">
        <v>22</v>
      </c>
      <c r="G9" s="25">
        <v>2.9</v>
      </c>
      <c r="H9" s="107">
        <v>88.73</v>
      </c>
      <c r="I9" s="107">
        <f t="shared" si="1"/>
        <v>18.66</v>
      </c>
      <c r="J9" s="112">
        <v>70.07</v>
      </c>
      <c r="K9" s="113">
        <f t="shared" si="2"/>
        <v>8177.34689964995</v>
      </c>
      <c r="L9" s="114">
        <f t="shared" si="3"/>
        <v>10355.0162752382</v>
      </c>
      <c r="M9" s="115">
        <v>725575.99040594</v>
      </c>
      <c r="N9" s="25" t="s">
        <v>23</v>
      </c>
      <c r="O9" s="25" t="s">
        <v>24</v>
      </c>
      <c r="P9" s="116"/>
    </row>
    <row r="10" ht="18" customHeight="1" spans="1:16">
      <c r="A10" s="86">
        <f t="shared" si="0"/>
        <v>5</v>
      </c>
      <c r="B10" s="25" t="s">
        <v>20</v>
      </c>
      <c r="C10" s="25">
        <v>1601</v>
      </c>
      <c r="D10" s="25" t="s">
        <v>29</v>
      </c>
      <c r="E10" s="25">
        <v>16</v>
      </c>
      <c r="F10" s="25" t="s">
        <v>22</v>
      </c>
      <c r="G10" s="25">
        <v>2.9</v>
      </c>
      <c r="H10" s="107">
        <v>88.73</v>
      </c>
      <c r="I10" s="107">
        <f t="shared" si="1"/>
        <v>18.66</v>
      </c>
      <c r="J10" s="112">
        <v>70.07</v>
      </c>
      <c r="K10" s="113">
        <f t="shared" si="2"/>
        <v>8147.08305939226</v>
      </c>
      <c r="L10" s="114">
        <f t="shared" si="3"/>
        <v>10316.6930192647</v>
      </c>
      <c r="M10" s="115">
        <v>722890.679859875</v>
      </c>
      <c r="N10" s="25" t="s">
        <v>23</v>
      </c>
      <c r="O10" s="25" t="s">
        <v>24</v>
      </c>
      <c r="P10" s="116"/>
    </row>
    <row r="11" ht="18" customHeight="1" spans="1:16">
      <c r="A11" s="86">
        <f t="shared" si="0"/>
        <v>6</v>
      </c>
      <c r="B11" s="25" t="s">
        <v>20</v>
      </c>
      <c r="C11" s="25">
        <v>1401</v>
      </c>
      <c r="D11" s="25" t="s">
        <v>30</v>
      </c>
      <c r="E11" s="25">
        <v>14</v>
      </c>
      <c r="F11" s="25" t="s">
        <v>22</v>
      </c>
      <c r="G11" s="25">
        <v>2.9</v>
      </c>
      <c r="H11" s="107">
        <v>88.73</v>
      </c>
      <c r="I11" s="107">
        <f t="shared" si="1"/>
        <v>18.66</v>
      </c>
      <c r="J11" s="112">
        <v>70.07</v>
      </c>
      <c r="K11" s="113">
        <f t="shared" si="2"/>
        <v>7884.79644382558</v>
      </c>
      <c r="L11" s="114">
        <f t="shared" si="3"/>
        <v>9984.55813416076</v>
      </c>
      <c r="M11" s="115">
        <v>699617.988460644</v>
      </c>
      <c r="N11" s="25" t="s">
        <v>23</v>
      </c>
      <c r="O11" s="25" t="s">
        <v>24</v>
      </c>
      <c r="P11" s="116"/>
    </row>
    <row r="12" ht="18" customHeight="1" spans="1:16">
      <c r="A12" s="86">
        <f t="shared" si="0"/>
        <v>7</v>
      </c>
      <c r="B12" s="25" t="s">
        <v>20</v>
      </c>
      <c r="C12" s="25">
        <v>1301</v>
      </c>
      <c r="D12" s="25" t="s">
        <v>31</v>
      </c>
      <c r="E12" s="25">
        <v>13</v>
      </c>
      <c r="F12" s="25" t="s">
        <v>22</v>
      </c>
      <c r="G12" s="25">
        <v>2.9</v>
      </c>
      <c r="H12" s="107">
        <v>88.73</v>
      </c>
      <c r="I12" s="107">
        <f t="shared" si="1"/>
        <v>18.66</v>
      </c>
      <c r="J12" s="112">
        <v>70.07</v>
      </c>
      <c r="K12" s="113">
        <f t="shared" si="2"/>
        <v>8136.03065479545</v>
      </c>
      <c r="L12" s="114">
        <f t="shared" si="3"/>
        <v>10302.6973026973</v>
      </c>
      <c r="M12" s="115">
        <v>721910</v>
      </c>
      <c r="N12" s="25" t="s">
        <v>23</v>
      </c>
      <c r="O12" s="25" t="s">
        <v>24</v>
      </c>
      <c r="P12" s="116"/>
    </row>
    <row r="13" ht="18" customHeight="1" spans="1:16">
      <c r="A13" s="86">
        <f t="shared" si="0"/>
        <v>8</v>
      </c>
      <c r="B13" s="25" t="s">
        <v>20</v>
      </c>
      <c r="C13" s="25">
        <v>1001</v>
      </c>
      <c r="D13" s="25" t="s">
        <v>32</v>
      </c>
      <c r="E13" s="25">
        <v>10</v>
      </c>
      <c r="F13" s="25" t="s">
        <v>22</v>
      </c>
      <c r="G13" s="25">
        <v>2.9</v>
      </c>
      <c r="H13" s="107">
        <v>88.73</v>
      </c>
      <c r="I13" s="107">
        <f t="shared" si="1"/>
        <v>18.66</v>
      </c>
      <c r="J13" s="112">
        <v>70.07</v>
      </c>
      <c r="K13" s="113">
        <f t="shared" si="2"/>
        <v>8006.02952778091</v>
      </c>
      <c r="L13" s="114">
        <f t="shared" si="3"/>
        <v>10138.0762095048</v>
      </c>
      <c r="M13" s="115">
        <v>710375</v>
      </c>
      <c r="N13" s="25" t="s">
        <v>23</v>
      </c>
      <c r="O13" s="25" t="s">
        <v>24</v>
      </c>
      <c r="P13" s="116"/>
    </row>
    <row r="14" ht="18" customHeight="1" spans="1:16">
      <c r="A14" s="86">
        <f t="shared" si="0"/>
        <v>9</v>
      </c>
      <c r="B14" s="25" t="s">
        <v>20</v>
      </c>
      <c r="C14" s="25">
        <v>401</v>
      </c>
      <c r="D14" s="25" t="s">
        <v>33</v>
      </c>
      <c r="E14" s="25">
        <v>4</v>
      </c>
      <c r="F14" s="25" t="s">
        <v>22</v>
      </c>
      <c r="G14" s="25">
        <v>2.9</v>
      </c>
      <c r="H14" s="107">
        <v>88.73</v>
      </c>
      <c r="I14" s="107">
        <f t="shared" si="1"/>
        <v>18.66</v>
      </c>
      <c r="J14" s="112">
        <v>70.07</v>
      </c>
      <c r="K14" s="113">
        <f t="shared" si="2"/>
        <v>7681.03234531725</v>
      </c>
      <c r="L14" s="114">
        <f t="shared" si="3"/>
        <v>9726.5306122449</v>
      </c>
      <c r="M14" s="115">
        <v>681538</v>
      </c>
      <c r="N14" s="25" t="s">
        <v>23</v>
      </c>
      <c r="O14" s="25" t="s">
        <v>24</v>
      </c>
      <c r="P14" s="116"/>
    </row>
    <row r="15" ht="18" customHeight="1" spans="1:16">
      <c r="A15" s="86">
        <f t="shared" si="0"/>
        <v>10</v>
      </c>
      <c r="B15" s="25" t="s">
        <v>20</v>
      </c>
      <c r="C15" s="25">
        <v>201</v>
      </c>
      <c r="D15" s="25" t="s">
        <v>34</v>
      </c>
      <c r="E15" s="25">
        <v>2</v>
      </c>
      <c r="F15" s="25" t="s">
        <v>22</v>
      </c>
      <c r="G15" s="25">
        <v>2.9</v>
      </c>
      <c r="H15" s="107">
        <v>88.73</v>
      </c>
      <c r="I15" s="107">
        <f t="shared" si="1"/>
        <v>18.66</v>
      </c>
      <c r="J15" s="112">
        <v>70.07</v>
      </c>
      <c r="K15" s="113">
        <f t="shared" si="2"/>
        <v>7783.91697629994</v>
      </c>
      <c r="L15" s="114">
        <f t="shared" si="3"/>
        <v>9856.81394758233</v>
      </c>
      <c r="M15" s="115">
        <v>690666.953307094</v>
      </c>
      <c r="N15" s="25" t="s">
        <v>23</v>
      </c>
      <c r="O15" s="25" t="s">
        <v>24</v>
      </c>
      <c r="P15" s="116"/>
    </row>
    <row r="16" ht="18" customHeight="1" spans="1:16">
      <c r="A16" s="86">
        <f t="shared" si="0"/>
        <v>11</v>
      </c>
      <c r="B16" s="25" t="s">
        <v>20</v>
      </c>
      <c r="C16" s="25">
        <v>2602</v>
      </c>
      <c r="D16" s="25" t="s">
        <v>35</v>
      </c>
      <c r="E16" s="25">
        <v>26</v>
      </c>
      <c r="F16" s="25" t="s">
        <v>22</v>
      </c>
      <c r="G16" s="25">
        <v>2.9</v>
      </c>
      <c r="H16" s="107">
        <v>88.73</v>
      </c>
      <c r="I16" s="107">
        <f t="shared" si="1"/>
        <v>18.66</v>
      </c>
      <c r="J16" s="112">
        <v>70.07</v>
      </c>
      <c r="K16" s="113">
        <f t="shared" si="2"/>
        <v>8088.61549455619</v>
      </c>
      <c r="L16" s="114">
        <f t="shared" si="3"/>
        <v>10242.6552423572</v>
      </c>
      <c r="M16" s="115">
        <v>717702.852831971</v>
      </c>
      <c r="N16" s="25" t="s">
        <v>23</v>
      </c>
      <c r="O16" s="25" t="s">
        <v>24</v>
      </c>
      <c r="P16" s="116"/>
    </row>
    <row r="17" ht="18" customHeight="1" spans="1:16">
      <c r="A17" s="86">
        <f t="shared" ref="A17:A26" si="4">ROW()-5</f>
        <v>12</v>
      </c>
      <c r="B17" s="25" t="s">
        <v>20</v>
      </c>
      <c r="C17" s="25">
        <v>1702</v>
      </c>
      <c r="D17" s="25" t="s">
        <v>36</v>
      </c>
      <c r="E17" s="25">
        <v>17</v>
      </c>
      <c r="F17" s="25" t="s">
        <v>22</v>
      </c>
      <c r="G17" s="25">
        <v>2.9</v>
      </c>
      <c r="H17" s="107">
        <v>88.73</v>
      </c>
      <c r="I17" s="107">
        <f t="shared" si="1"/>
        <v>18.66</v>
      </c>
      <c r="J17" s="112">
        <v>70.07</v>
      </c>
      <c r="K17" s="113">
        <f t="shared" si="2"/>
        <v>8485.51349704729</v>
      </c>
      <c r="L17" s="114">
        <f t="shared" si="3"/>
        <v>10745.249216398</v>
      </c>
      <c r="M17" s="115">
        <v>752919.612593006</v>
      </c>
      <c r="N17" s="25" t="s">
        <v>23</v>
      </c>
      <c r="O17" s="25" t="s">
        <v>24</v>
      </c>
      <c r="P17" s="116"/>
    </row>
    <row r="18" ht="18" customHeight="1" spans="1:16">
      <c r="A18" s="86">
        <f t="shared" si="4"/>
        <v>13</v>
      </c>
      <c r="B18" s="25" t="s">
        <v>20</v>
      </c>
      <c r="C18" s="25">
        <v>1602</v>
      </c>
      <c r="D18" s="25" t="s">
        <v>37</v>
      </c>
      <c r="E18" s="25">
        <v>16</v>
      </c>
      <c r="F18" s="25" t="s">
        <v>22</v>
      </c>
      <c r="G18" s="25">
        <v>2.9</v>
      </c>
      <c r="H18" s="107">
        <v>88.73</v>
      </c>
      <c r="I18" s="107">
        <f t="shared" si="1"/>
        <v>18.66</v>
      </c>
      <c r="J18" s="112">
        <v>70.07</v>
      </c>
      <c r="K18" s="113">
        <f t="shared" si="2"/>
        <v>8229.84674909209</v>
      </c>
      <c r="L18" s="114">
        <f t="shared" si="3"/>
        <v>10421.497103567</v>
      </c>
      <c r="M18" s="115">
        <v>730234.302046941</v>
      </c>
      <c r="N18" s="25" t="s">
        <v>23</v>
      </c>
      <c r="O18" s="25" t="s">
        <v>24</v>
      </c>
      <c r="P18" s="116"/>
    </row>
    <row r="19" ht="18" customHeight="1" spans="1:16">
      <c r="A19" s="86">
        <f t="shared" si="4"/>
        <v>14</v>
      </c>
      <c r="B19" s="25" t="s">
        <v>20</v>
      </c>
      <c r="C19" s="25">
        <v>1402</v>
      </c>
      <c r="D19" s="25" t="s">
        <v>38</v>
      </c>
      <c r="E19" s="25">
        <v>14</v>
      </c>
      <c r="F19" s="25" t="s">
        <v>22</v>
      </c>
      <c r="G19" s="25">
        <v>2.9</v>
      </c>
      <c r="H19" s="107">
        <v>88.73</v>
      </c>
      <c r="I19" s="107">
        <f t="shared" si="1"/>
        <v>18.66</v>
      </c>
      <c r="J19" s="112">
        <v>70.07</v>
      </c>
      <c r="K19" s="113">
        <f t="shared" si="2"/>
        <v>8139.05522831901</v>
      </c>
      <c r="L19" s="114">
        <f t="shared" si="3"/>
        <v>10306.5273356464</v>
      </c>
      <c r="M19" s="115">
        <v>722178.370408746</v>
      </c>
      <c r="N19" s="25" t="s">
        <v>23</v>
      </c>
      <c r="O19" s="25" t="s">
        <v>24</v>
      </c>
      <c r="P19" s="116"/>
    </row>
    <row r="20" ht="18" customHeight="1" spans="1:16">
      <c r="A20" s="86">
        <f t="shared" si="4"/>
        <v>15</v>
      </c>
      <c r="B20" s="25" t="s">
        <v>20</v>
      </c>
      <c r="C20" s="25">
        <v>1202</v>
      </c>
      <c r="D20" s="25" t="s">
        <v>39</v>
      </c>
      <c r="E20" s="25">
        <v>12</v>
      </c>
      <c r="F20" s="25" t="s">
        <v>22</v>
      </c>
      <c r="G20" s="25">
        <v>2.9</v>
      </c>
      <c r="H20" s="107">
        <v>88.73</v>
      </c>
      <c r="I20" s="107">
        <f t="shared" si="1"/>
        <v>18.66</v>
      </c>
      <c r="J20" s="112">
        <v>70.07</v>
      </c>
      <c r="K20" s="113">
        <f t="shared" si="2"/>
        <v>8303.93045550113</v>
      </c>
      <c r="L20" s="114">
        <f t="shared" si="3"/>
        <v>10515.3096805568</v>
      </c>
      <c r="M20" s="115">
        <v>736807.749316615</v>
      </c>
      <c r="N20" s="25" t="s">
        <v>23</v>
      </c>
      <c r="O20" s="25" t="s">
        <v>24</v>
      </c>
      <c r="P20" s="116"/>
    </row>
    <row r="21" ht="18" customHeight="1" spans="1:16">
      <c r="A21" s="86">
        <f t="shared" si="4"/>
        <v>16</v>
      </c>
      <c r="B21" s="25" t="s">
        <v>20</v>
      </c>
      <c r="C21" s="25">
        <v>1002</v>
      </c>
      <c r="D21" s="25" t="s">
        <v>40</v>
      </c>
      <c r="E21" s="25">
        <v>10</v>
      </c>
      <c r="F21" s="25" t="s">
        <v>22</v>
      </c>
      <c r="G21" s="25">
        <v>2.9</v>
      </c>
      <c r="H21" s="107">
        <v>88.73</v>
      </c>
      <c r="I21" s="107">
        <f t="shared" si="1"/>
        <v>18.66</v>
      </c>
      <c r="J21" s="112">
        <v>70.07</v>
      </c>
      <c r="K21" s="113">
        <f t="shared" si="2"/>
        <v>8243.40277498574</v>
      </c>
      <c r="L21" s="114">
        <f t="shared" si="3"/>
        <v>10438.6631686097</v>
      </c>
      <c r="M21" s="115">
        <v>731437.128224485</v>
      </c>
      <c r="N21" s="25" t="s">
        <v>23</v>
      </c>
      <c r="O21" s="25" t="s">
        <v>24</v>
      </c>
      <c r="P21" s="116"/>
    </row>
    <row r="22" ht="18" customHeight="1" spans="1:16">
      <c r="A22" s="86">
        <f t="shared" si="4"/>
        <v>17</v>
      </c>
      <c r="B22" s="25" t="s">
        <v>20</v>
      </c>
      <c r="C22" s="25">
        <v>802</v>
      </c>
      <c r="D22" s="25" t="s">
        <v>41</v>
      </c>
      <c r="E22" s="25">
        <v>8</v>
      </c>
      <c r="F22" s="25" t="s">
        <v>22</v>
      </c>
      <c r="G22" s="25">
        <v>2.9</v>
      </c>
      <c r="H22" s="107">
        <v>88.73</v>
      </c>
      <c r="I22" s="107">
        <f t="shared" si="1"/>
        <v>18.66</v>
      </c>
      <c r="J22" s="112">
        <v>70.07</v>
      </c>
      <c r="K22" s="113">
        <f t="shared" si="2"/>
        <v>8182.87509447036</v>
      </c>
      <c r="L22" s="114">
        <f t="shared" si="3"/>
        <v>10362.0166566627</v>
      </c>
      <c r="M22" s="115">
        <v>726066.507132355</v>
      </c>
      <c r="N22" s="25" t="s">
        <v>23</v>
      </c>
      <c r="O22" s="25" t="s">
        <v>24</v>
      </c>
      <c r="P22" s="116"/>
    </row>
    <row r="23" ht="18" customHeight="1" spans="1:16">
      <c r="A23" s="86">
        <f t="shared" si="4"/>
        <v>18</v>
      </c>
      <c r="B23" s="25" t="s">
        <v>20</v>
      </c>
      <c r="C23" s="25">
        <v>402</v>
      </c>
      <c r="D23" s="25" t="s">
        <v>42</v>
      </c>
      <c r="E23" s="25">
        <v>4</v>
      </c>
      <c r="F23" s="25" t="s">
        <v>22</v>
      </c>
      <c r="G23" s="25">
        <v>2.9</v>
      </c>
      <c r="H23" s="107">
        <v>88.73</v>
      </c>
      <c r="I23" s="107">
        <f t="shared" si="1"/>
        <v>18.66</v>
      </c>
      <c r="J23" s="112">
        <v>70.07</v>
      </c>
      <c r="K23" s="113">
        <f t="shared" si="2"/>
        <v>7881.81258612861</v>
      </c>
      <c r="L23" s="114">
        <f t="shared" si="3"/>
        <v>9980.77965987144</v>
      </c>
      <c r="M23" s="115">
        <v>699353.230767192</v>
      </c>
      <c r="N23" s="25" t="s">
        <v>23</v>
      </c>
      <c r="O23" s="25" t="s">
        <v>24</v>
      </c>
      <c r="P23" s="116"/>
    </row>
    <row r="24" ht="18" customHeight="1" spans="1:16">
      <c r="A24" s="86">
        <f t="shared" si="4"/>
        <v>19</v>
      </c>
      <c r="B24" s="25" t="s">
        <v>20</v>
      </c>
      <c r="C24" s="25">
        <v>302</v>
      </c>
      <c r="D24" s="25" t="s">
        <v>43</v>
      </c>
      <c r="E24" s="25">
        <v>3</v>
      </c>
      <c r="F24" s="25" t="s">
        <v>22</v>
      </c>
      <c r="G24" s="25">
        <v>2.9</v>
      </c>
      <c r="H24" s="107">
        <v>88.73</v>
      </c>
      <c r="I24" s="107">
        <f t="shared" si="1"/>
        <v>18.66</v>
      </c>
      <c r="J24" s="112">
        <v>70.07</v>
      </c>
      <c r="K24" s="113">
        <f t="shared" si="2"/>
        <v>7866.68066599977</v>
      </c>
      <c r="L24" s="114">
        <f t="shared" si="3"/>
        <v>9961.61803188469</v>
      </c>
      <c r="M24" s="115">
        <v>698010.57549416</v>
      </c>
      <c r="N24" s="25" t="s">
        <v>23</v>
      </c>
      <c r="O24" s="25" t="s">
        <v>24</v>
      </c>
      <c r="P24" s="116"/>
    </row>
    <row r="25" ht="18" customHeight="1" spans="1:16">
      <c r="A25" s="86">
        <f t="shared" si="4"/>
        <v>20</v>
      </c>
      <c r="B25" s="25" t="s">
        <v>20</v>
      </c>
      <c r="C25" s="25">
        <v>2603</v>
      </c>
      <c r="D25" s="25" t="s">
        <v>44</v>
      </c>
      <c r="E25" s="25">
        <v>26</v>
      </c>
      <c r="F25" s="25" t="s">
        <v>45</v>
      </c>
      <c r="G25" s="25">
        <v>2.9</v>
      </c>
      <c r="H25" s="107">
        <v>106.33</v>
      </c>
      <c r="I25" s="107">
        <f t="shared" si="1"/>
        <v>22.36</v>
      </c>
      <c r="J25" s="112">
        <v>83.97</v>
      </c>
      <c r="K25" s="113">
        <f t="shared" si="2"/>
        <v>8125.47610093231</v>
      </c>
      <c r="L25" s="114">
        <f t="shared" si="3"/>
        <v>10289.1732024786</v>
      </c>
      <c r="M25" s="115">
        <v>863981.873812132</v>
      </c>
      <c r="N25" s="25" t="s">
        <v>23</v>
      </c>
      <c r="O25" s="25" t="s">
        <v>24</v>
      </c>
      <c r="P25" s="116"/>
    </row>
    <row r="26" ht="18" customHeight="1" spans="1:16">
      <c r="A26" s="86">
        <f t="shared" si="4"/>
        <v>21</v>
      </c>
      <c r="B26" s="25" t="s">
        <v>20</v>
      </c>
      <c r="C26" s="25">
        <v>1803</v>
      </c>
      <c r="D26" s="25" t="s">
        <v>46</v>
      </c>
      <c r="E26" s="25">
        <v>18</v>
      </c>
      <c r="F26" s="25" t="s">
        <v>45</v>
      </c>
      <c r="G26" s="25">
        <v>2.9</v>
      </c>
      <c r="H26" s="107">
        <v>106.33</v>
      </c>
      <c r="I26" s="107">
        <f t="shared" si="1"/>
        <v>22.36</v>
      </c>
      <c r="J26" s="112">
        <v>83.97</v>
      </c>
      <c r="K26" s="113">
        <f t="shared" si="2"/>
        <v>8125.47610093231</v>
      </c>
      <c r="L26" s="114">
        <f t="shared" si="3"/>
        <v>10289.1732024786</v>
      </c>
      <c r="M26" s="115">
        <v>863981.873812132</v>
      </c>
      <c r="N26" s="25" t="s">
        <v>23</v>
      </c>
      <c r="O26" s="25" t="s">
        <v>24</v>
      </c>
      <c r="P26" s="116"/>
    </row>
    <row r="27" ht="18" customHeight="1" spans="1:16">
      <c r="A27" s="86">
        <f t="shared" ref="A27:A36" si="5">ROW()-5</f>
        <v>22</v>
      </c>
      <c r="B27" s="25" t="s">
        <v>20</v>
      </c>
      <c r="C27" s="25">
        <v>1403</v>
      </c>
      <c r="D27" s="25" t="s">
        <v>47</v>
      </c>
      <c r="E27" s="25">
        <v>14</v>
      </c>
      <c r="F27" s="25" t="s">
        <v>45</v>
      </c>
      <c r="G27" s="25">
        <v>2.9</v>
      </c>
      <c r="H27" s="107">
        <v>106.33</v>
      </c>
      <c r="I27" s="107">
        <f t="shared" si="1"/>
        <v>22.36</v>
      </c>
      <c r="J27" s="112">
        <v>83.97</v>
      </c>
      <c r="K27" s="113">
        <f t="shared" si="2"/>
        <v>8004.42073990153</v>
      </c>
      <c r="L27" s="114">
        <f t="shared" si="3"/>
        <v>10135.8825446437</v>
      </c>
      <c r="M27" s="115">
        <v>851110.05727373</v>
      </c>
      <c r="N27" s="25" t="s">
        <v>23</v>
      </c>
      <c r="O27" s="25" t="s">
        <v>24</v>
      </c>
      <c r="P27" s="116"/>
    </row>
    <row r="28" ht="18" customHeight="1" spans="1:16">
      <c r="A28" s="86">
        <f t="shared" si="5"/>
        <v>23</v>
      </c>
      <c r="B28" s="25" t="s">
        <v>20</v>
      </c>
      <c r="C28" s="25">
        <v>1303</v>
      </c>
      <c r="D28" s="25" t="s">
        <v>48</v>
      </c>
      <c r="E28" s="25">
        <v>13</v>
      </c>
      <c r="F28" s="25" t="s">
        <v>45</v>
      </c>
      <c r="G28" s="25">
        <v>2.9</v>
      </c>
      <c r="H28" s="107">
        <v>106.33</v>
      </c>
      <c r="I28" s="107">
        <f t="shared" si="1"/>
        <v>22.36</v>
      </c>
      <c r="J28" s="112">
        <v>83.97</v>
      </c>
      <c r="K28" s="113">
        <f t="shared" si="2"/>
        <v>8364.00950534311</v>
      </c>
      <c r="L28" s="114">
        <f t="shared" si="3"/>
        <v>10591.2246123989</v>
      </c>
      <c r="M28" s="115">
        <v>889345.130703133</v>
      </c>
      <c r="N28" s="25" t="s">
        <v>23</v>
      </c>
      <c r="O28" s="25" t="s">
        <v>24</v>
      </c>
      <c r="P28" s="116"/>
    </row>
    <row r="29" ht="18" customHeight="1" spans="1:16">
      <c r="A29" s="86">
        <f t="shared" si="5"/>
        <v>24</v>
      </c>
      <c r="B29" s="25" t="s">
        <v>20</v>
      </c>
      <c r="C29" s="25">
        <v>1203</v>
      </c>
      <c r="D29" s="25" t="s">
        <v>49</v>
      </c>
      <c r="E29" s="25">
        <v>12</v>
      </c>
      <c r="F29" s="25" t="s">
        <v>45</v>
      </c>
      <c r="G29" s="25">
        <v>2.9</v>
      </c>
      <c r="H29" s="107">
        <v>106.33</v>
      </c>
      <c r="I29" s="107">
        <f t="shared" si="1"/>
        <v>22.36</v>
      </c>
      <c r="J29" s="112">
        <v>83.97</v>
      </c>
      <c r="K29" s="113">
        <f t="shared" si="2"/>
        <v>8056.0236998025</v>
      </c>
      <c r="L29" s="114">
        <f t="shared" si="3"/>
        <v>10201.2266285578</v>
      </c>
      <c r="M29" s="115">
        <v>856597</v>
      </c>
      <c r="N29" s="25" t="s">
        <v>23</v>
      </c>
      <c r="O29" s="25" t="s">
        <v>24</v>
      </c>
      <c r="P29" s="116"/>
    </row>
    <row r="30" ht="18" customHeight="1" spans="1:16">
      <c r="A30" s="86">
        <f t="shared" si="5"/>
        <v>25</v>
      </c>
      <c r="B30" s="25" t="s">
        <v>20</v>
      </c>
      <c r="C30" s="25">
        <v>1003</v>
      </c>
      <c r="D30" s="25" t="s">
        <v>50</v>
      </c>
      <c r="E30" s="25">
        <v>10</v>
      </c>
      <c r="F30" s="25" t="s">
        <v>45</v>
      </c>
      <c r="G30" s="25">
        <v>2.9</v>
      </c>
      <c r="H30" s="107">
        <v>106.33</v>
      </c>
      <c r="I30" s="107">
        <f t="shared" si="1"/>
        <v>22.36</v>
      </c>
      <c r="J30" s="112">
        <v>83.97</v>
      </c>
      <c r="K30" s="113">
        <f t="shared" si="2"/>
        <v>7956.0236998025</v>
      </c>
      <c r="L30" s="114">
        <f t="shared" si="3"/>
        <v>10074.5980707396</v>
      </c>
      <c r="M30" s="115">
        <v>845964</v>
      </c>
      <c r="N30" s="25" t="s">
        <v>23</v>
      </c>
      <c r="O30" s="25" t="s">
        <v>24</v>
      </c>
      <c r="P30" s="116"/>
    </row>
    <row r="31" ht="18" customHeight="1" spans="1:16">
      <c r="A31" s="86">
        <f t="shared" si="5"/>
        <v>26</v>
      </c>
      <c r="B31" s="25" t="s">
        <v>20</v>
      </c>
      <c r="C31" s="25">
        <v>903</v>
      </c>
      <c r="D31" s="25" t="s">
        <v>51</v>
      </c>
      <c r="E31" s="25">
        <v>9</v>
      </c>
      <c r="F31" s="25" t="s">
        <v>45</v>
      </c>
      <c r="G31" s="25">
        <v>2.9</v>
      </c>
      <c r="H31" s="107">
        <v>106.33</v>
      </c>
      <c r="I31" s="107">
        <f t="shared" si="1"/>
        <v>22.36</v>
      </c>
      <c r="J31" s="112">
        <v>83.97</v>
      </c>
      <c r="K31" s="113">
        <f t="shared" si="2"/>
        <v>8242.95414431234</v>
      </c>
      <c r="L31" s="114">
        <f t="shared" si="3"/>
        <v>10437.9339545639</v>
      </c>
      <c r="M31" s="115">
        <v>876473.314164731</v>
      </c>
      <c r="N31" s="25" t="s">
        <v>23</v>
      </c>
      <c r="O31" s="25" t="s">
        <v>24</v>
      </c>
      <c r="P31" s="116"/>
    </row>
    <row r="32" ht="18" customHeight="1" spans="1:16">
      <c r="A32" s="86">
        <f t="shared" si="5"/>
        <v>27</v>
      </c>
      <c r="B32" s="25" t="s">
        <v>20</v>
      </c>
      <c r="C32" s="25">
        <v>403</v>
      </c>
      <c r="D32" s="25" t="s">
        <v>52</v>
      </c>
      <c r="E32" s="25">
        <v>4</v>
      </c>
      <c r="F32" s="25" t="s">
        <v>45</v>
      </c>
      <c r="G32" s="25">
        <v>2.9</v>
      </c>
      <c r="H32" s="107">
        <v>106.33</v>
      </c>
      <c r="I32" s="107">
        <f t="shared" si="1"/>
        <v>22.36</v>
      </c>
      <c r="J32" s="112">
        <v>83.97</v>
      </c>
      <c r="K32" s="113">
        <f t="shared" si="2"/>
        <v>7920.13984823028</v>
      </c>
      <c r="L32" s="114">
        <f t="shared" si="3"/>
        <v>10029.158867004</v>
      </c>
      <c r="M32" s="115">
        <v>842148.470062326</v>
      </c>
      <c r="N32" s="25" t="s">
        <v>23</v>
      </c>
      <c r="O32" s="25" t="s">
        <v>24</v>
      </c>
      <c r="P32" s="116"/>
    </row>
    <row r="33" ht="18" customHeight="1" spans="1:16">
      <c r="A33" s="86">
        <f t="shared" si="5"/>
        <v>28</v>
      </c>
      <c r="B33" s="25" t="s">
        <v>20</v>
      </c>
      <c r="C33" s="25">
        <v>203</v>
      </c>
      <c r="D33" s="25" t="s">
        <v>53</v>
      </c>
      <c r="E33" s="25">
        <v>2</v>
      </c>
      <c r="F33" s="25" t="s">
        <v>45</v>
      </c>
      <c r="G33" s="25">
        <v>2.9</v>
      </c>
      <c r="H33" s="107">
        <v>106.33</v>
      </c>
      <c r="I33" s="107">
        <f t="shared" si="1"/>
        <v>22.36</v>
      </c>
      <c r="J33" s="112">
        <v>83.97</v>
      </c>
      <c r="K33" s="113">
        <f t="shared" ref="K33:K58" si="6">M33/H33</f>
        <v>7903.5412723759</v>
      </c>
      <c r="L33" s="114">
        <f t="shared" ref="L33:L58" si="7">M33/J33</f>
        <v>10008.1403297812</v>
      </c>
      <c r="M33" s="115">
        <v>840383.543491729</v>
      </c>
      <c r="N33" s="25" t="s">
        <v>23</v>
      </c>
      <c r="O33" s="25" t="s">
        <v>24</v>
      </c>
      <c r="P33" s="116"/>
    </row>
    <row r="34" ht="18" customHeight="1" spans="1:16">
      <c r="A34" s="86">
        <f t="shared" si="5"/>
        <v>29</v>
      </c>
      <c r="B34" s="25" t="s">
        <v>20</v>
      </c>
      <c r="C34" s="25">
        <v>2604</v>
      </c>
      <c r="D34" s="25" t="s">
        <v>54</v>
      </c>
      <c r="E34" s="25">
        <v>26</v>
      </c>
      <c r="F34" s="25" t="s">
        <v>55</v>
      </c>
      <c r="G34" s="25">
        <v>2.9</v>
      </c>
      <c r="H34" s="107">
        <v>79.8</v>
      </c>
      <c r="I34" s="107">
        <f t="shared" si="1"/>
        <v>16.78</v>
      </c>
      <c r="J34" s="112">
        <v>63.02</v>
      </c>
      <c r="K34" s="113">
        <f t="shared" si="6"/>
        <v>7562.92442084034</v>
      </c>
      <c r="L34" s="114">
        <f t="shared" si="7"/>
        <v>9576.66405558646</v>
      </c>
      <c r="M34" s="115">
        <v>603521.368783059</v>
      </c>
      <c r="N34" s="25" t="s">
        <v>23</v>
      </c>
      <c r="O34" s="25" t="s">
        <v>24</v>
      </c>
      <c r="P34" s="116"/>
    </row>
    <row r="35" ht="18" customHeight="1" spans="1:16">
      <c r="A35" s="86">
        <f t="shared" si="5"/>
        <v>30</v>
      </c>
      <c r="B35" s="25" t="s">
        <v>20</v>
      </c>
      <c r="C35" s="25">
        <v>1904</v>
      </c>
      <c r="D35" s="25" t="s">
        <v>56</v>
      </c>
      <c r="E35" s="25">
        <v>19</v>
      </c>
      <c r="F35" s="25" t="s">
        <v>55</v>
      </c>
      <c r="G35" s="25">
        <v>2.9</v>
      </c>
      <c r="H35" s="107">
        <v>79.8</v>
      </c>
      <c r="I35" s="107">
        <f t="shared" si="1"/>
        <v>16.78</v>
      </c>
      <c r="J35" s="112">
        <v>63.02</v>
      </c>
      <c r="K35" s="113">
        <f t="shared" si="6"/>
        <v>7813.55098725638</v>
      </c>
      <c r="L35" s="114">
        <f t="shared" si="7"/>
        <v>9894.02362397745</v>
      </c>
      <c r="M35" s="115">
        <v>623521.368783059</v>
      </c>
      <c r="N35" s="25" t="s">
        <v>23</v>
      </c>
      <c r="O35" s="25" t="s">
        <v>24</v>
      </c>
      <c r="P35" s="116"/>
    </row>
    <row r="36" ht="18" customHeight="1" spans="1:16">
      <c r="A36" s="86">
        <f t="shared" si="5"/>
        <v>31</v>
      </c>
      <c r="B36" s="25" t="s">
        <v>20</v>
      </c>
      <c r="C36" s="25">
        <v>1804</v>
      </c>
      <c r="D36" s="25" t="s">
        <v>57</v>
      </c>
      <c r="E36" s="25">
        <v>18</v>
      </c>
      <c r="F36" s="25" t="s">
        <v>55</v>
      </c>
      <c r="G36" s="25">
        <v>2.9</v>
      </c>
      <c r="H36" s="107">
        <v>79.8</v>
      </c>
      <c r="I36" s="107">
        <f t="shared" si="1"/>
        <v>16.78</v>
      </c>
      <c r="J36" s="112">
        <v>63.02</v>
      </c>
      <c r="K36" s="113">
        <f t="shared" si="6"/>
        <v>7985.04608204998</v>
      </c>
      <c r="L36" s="114">
        <f t="shared" si="7"/>
        <v>10111.1818049443</v>
      </c>
      <c r="M36" s="115">
        <v>637206.677347588</v>
      </c>
      <c r="N36" s="25" t="s">
        <v>23</v>
      </c>
      <c r="O36" s="25" t="s">
        <v>24</v>
      </c>
      <c r="P36" s="116"/>
    </row>
    <row r="37" ht="18" customHeight="1" spans="1:16">
      <c r="A37" s="86">
        <f t="shared" ref="A37:A46" si="8">ROW()-5</f>
        <v>32</v>
      </c>
      <c r="B37" s="25" t="s">
        <v>20</v>
      </c>
      <c r="C37" s="25">
        <v>1704</v>
      </c>
      <c r="D37" s="25" t="s">
        <v>58</v>
      </c>
      <c r="E37" s="25">
        <v>17</v>
      </c>
      <c r="F37" s="25" t="s">
        <v>55</v>
      </c>
      <c r="G37" s="25">
        <v>2.9</v>
      </c>
      <c r="H37" s="107">
        <v>79.8</v>
      </c>
      <c r="I37" s="107">
        <f t="shared" si="1"/>
        <v>16.78</v>
      </c>
      <c r="J37" s="112">
        <v>63.02</v>
      </c>
      <c r="K37" s="113">
        <f t="shared" si="6"/>
        <v>7954.78224179228</v>
      </c>
      <c r="L37" s="114">
        <f t="shared" si="7"/>
        <v>10072.8597730089</v>
      </c>
      <c r="M37" s="115">
        <v>634791.622895024</v>
      </c>
      <c r="N37" s="25" t="s">
        <v>23</v>
      </c>
      <c r="O37" s="25" t="s">
        <v>24</v>
      </c>
      <c r="P37" s="116"/>
    </row>
    <row r="38" ht="18" customHeight="1" spans="1:16">
      <c r="A38" s="86">
        <f t="shared" si="8"/>
        <v>33</v>
      </c>
      <c r="B38" s="25" t="s">
        <v>20</v>
      </c>
      <c r="C38" s="25">
        <v>1604</v>
      </c>
      <c r="D38" s="25" t="s">
        <v>59</v>
      </c>
      <c r="E38" s="25">
        <v>16</v>
      </c>
      <c r="F38" s="25" t="s">
        <v>55</v>
      </c>
      <c r="G38" s="25">
        <v>2.9</v>
      </c>
      <c r="H38" s="107">
        <v>79.8</v>
      </c>
      <c r="I38" s="107">
        <f t="shared" si="1"/>
        <v>16.78</v>
      </c>
      <c r="J38" s="112">
        <v>63.02</v>
      </c>
      <c r="K38" s="113">
        <f t="shared" si="6"/>
        <v>7924.51840153459</v>
      </c>
      <c r="L38" s="114">
        <f t="shared" si="7"/>
        <v>10034.5377410736</v>
      </c>
      <c r="M38" s="115">
        <v>632376.56844246</v>
      </c>
      <c r="N38" s="25" t="s">
        <v>23</v>
      </c>
      <c r="O38" s="25" t="s">
        <v>24</v>
      </c>
      <c r="P38" s="116"/>
    </row>
    <row r="39" ht="18" customHeight="1" spans="1:16">
      <c r="A39" s="86">
        <f t="shared" si="8"/>
        <v>34</v>
      </c>
      <c r="B39" s="25" t="s">
        <v>20</v>
      </c>
      <c r="C39" s="25">
        <v>1504</v>
      </c>
      <c r="D39" s="25" t="s">
        <v>60</v>
      </c>
      <c r="E39" s="25">
        <v>15</v>
      </c>
      <c r="F39" s="25" t="s">
        <v>55</v>
      </c>
      <c r="G39" s="25">
        <v>2.9</v>
      </c>
      <c r="H39" s="107">
        <v>79.8</v>
      </c>
      <c r="I39" s="107">
        <f t="shared" si="1"/>
        <v>16.78</v>
      </c>
      <c r="J39" s="112">
        <v>63.02</v>
      </c>
      <c r="K39" s="113">
        <f t="shared" si="6"/>
        <v>7692.49562622561</v>
      </c>
      <c r="L39" s="114">
        <f t="shared" si="7"/>
        <v>9740.73549623618</v>
      </c>
      <c r="M39" s="115">
        <v>613861.150972804</v>
      </c>
      <c r="N39" s="25" t="s">
        <v>23</v>
      </c>
      <c r="O39" s="25" t="s">
        <v>24</v>
      </c>
      <c r="P39" s="116"/>
    </row>
    <row r="40" ht="18" customHeight="1" spans="1:16">
      <c r="A40" s="86">
        <f t="shared" si="8"/>
        <v>35</v>
      </c>
      <c r="B40" s="25" t="s">
        <v>20</v>
      </c>
      <c r="C40" s="25">
        <v>1204</v>
      </c>
      <c r="D40" s="25" t="s">
        <v>61</v>
      </c>
      <c r="E40" s="25">
        <v>12</v>
      </c>
      <c r="F40" s="25" t="s">
        <v>55</v>
      </c>
      <c r="G40" s="25">
        <v>2.9</v>
      </c>
      <c r="H40" s="107">
        <v>79.8</v>
      </c>
      <c r="I40" s="107">
        <f t="shared" si="1"/>
        <v>16.78</v>
      </c>
      <c r="J40" s="112">
        <v>63.02</v>
      </c>
      <c r="K40" s="113">
        <f t="shared" si="6"/>
        <v>7803.46304050382</v>
      </c>
      <c r="L40" s="114">
        <f t="shared" si="7"/>
        <v>9881.24961333235</v>
      </c>
      <c r="M40" s="115">
        <v>622716.350632205</v>
      </c>
      <c r="N40" s="25" t="s">
        <v>23</v>
      </c>
      <c r="O40" s="25" t="s">
        <v>24</v>
      </c>
      <c r="P40" s="116"/>
    </row>
    <row r="41" ht="18" customHeight="1" spans="1:16">
      <c r="A41" s="86">
        <f t="shared" si="8"/>
        <v>36</v>
      </c>
      <c r="B41" s="25" t="s">
        <v>20</v>
      </c>
      <c r="C41" s="25">
        <v>1104</v>
      </c>
      <c r="D41" s="25" t="s">
        <v>62</v>
      </c>
      <c r="E41" s="25">
        <v>11</v>
      </c>
      <c r="F41" s="25" t="s">
        <v>55</v>
      </c>
      <c r="G41" s="25">
        <v>2.9</v>
      </c>
      <c r="H41" s="107">
        <v>79.8</v>
      </c>
      <c r="I41" s="107">
        <f t="shared" si="1"/>
        <v>16.78</v>
      </c>
      <c r="J41" s="112">
        <v>63.02</v>
      </c>
      <c r="K41" s="113">
        <f t="shared" si="6"/>
        <v>7773.19920024613</v>
      </c>
      <c r="L41" s="114">
        <f t="shared" si="7"/>
        <v>9842.92758139703</v>
      </c>
      <c r="M41" s="115">
        <v>620301.296179641</v>
      </c>
      <c r="N41" s="25" t="s">
        <v>23</v>
      </c>
      <c r="O41" s="25" t="s">
        <v>24</v>
      </c>
      <c r="P41" s="116"/>
    </row>
    <row r="42" ht="18" customHeight="1" spans="1:16">
      <c r="A42" s="86">
        <f t="shared" si="8"/>
        <v>37</v>
      </c>
      <c r="B42" s="25" t="s">
        <v>20</v>
      </c>
      <c r="C42" s="25">
        <v>1004</v>
      </c>
      <c r="D42" s="25" t="s">
        <v>63</v>
      </c>
      <c r="E42" s="25">
        <v>10</v>
      </c>
      <c r="F42" s="25" t="s">
        <v>55</v>
      </c>
      <c r="G42" s="25">
        <v>2.9</v>
      </c>
      <c r="H42" s="107">
        <v>79.8</v>
      </c>
      <c r="I42" s="107">
        <f t="shared" si="1"/>
        <v>16.78</v>
      </c>
      <c r="J42" s="112">
        <v>63.02</v>
      </c>
      <c r="K42" s="113">
        <f t="shared" si="6"/>
        <v>7648.03258145363</v>
      </c>
      <c r="L42" s="114">
        <f t="shared" si="7"/>
        <v>9684.43351317042</v>
      </c>
      <c r="M42" s="115">
        <v>610313</v>
      </c>
      <c r="N42" s="25" t="s">
        <v>23</v>
      </c>
      <c r="O42" s="25" t="s">
        <v>24</v>
      </c>
      <c r="P42" s="116"/>
    </row>
    <row r="43" ht="18" customHeight="1" spans="1:16">
      <c r="A43" s="86">
        <f t="shared" si="8"/>
        <v>38</v>
      </c>
      <c r="B43" s="25" t="s">
        <v>20</v>
      </c>
      <c r="C43" s="25">
        <v>304</v>
      </c>
      <c r="D43" s="25" t="s">
        <v>64</v>
      </c>
      <c r="E43" s="25">
        <v>3</v>
      </c>
      <c r="F43" s="25" t="s">
        <v>55</v>
      </c>
      <c r="G43" s="25">
        <v>2.9</v>
      </c>
      <c r="H43" s="107">
        <v>79.8</v>
      </c>
      <c r="I43" s="107">
        <f t="shared" si="1"/>
        <v>16.78</v>
      </c>
      <c r="J43" s="112">
        <v>63.02</v>
      </c>
      <c r="K43" s="113">
        <f t="shared" si="6"/>
        <v>7591.61615869996</v>
      </c>
      <c r="L43" s="114">
        <f t="shared" si="7"/>
        <v>9612.9953897851</v>
      </c>
      <c r="M43" s="115">
        <v>605810.969464257</v>
      </c>
      <c r="N43" s="25" t="s">
        <v>23</v>
      </c>
      <c r="O43" s="25" t="s">
        <v>24</v>
      </c>
      <c r="P43" s="116"/>
    </row>
    <row r="44" ht="18" customHeight="1" spans="1:16">
      <c r="A44" s="86">
        <f t="shared" si="8"/>
        <v>39</v>
      </c>
      <c r="B44" s="25" t="s">
        <v>20</v>
      </c>
      <c r="C44" s="25">
        <v>2005</v>
      </c>
      <c r="D44" s="25" t="s">
        <v>65</v>
      </c>
      <c r="E44" s="25">
        <v>20</v>
      </c>
      <c r="F44" s="25" t="s">
        <v>55</v>
      </c>
      <c r="G44" s="25">
        <v>2.9</v>
      </c>
      <c r="H44" s="107">
        <v>79.81</v>
      </c>
      <c r="I44" s="107">
        <f t="shared" si="1"/>
        <v>16.78</v>
      </c>
      <c r="J44" s="112">
        <v>63.03</v>
      </c>
      <c r="K44" s="113">
        <f t="shared" si="6"/>
        <v>7709.67958767667</v>
      </c>
      <c r="L44" s="114">
        <f t="shared" si="7"/>
        <v>9762.16925103086</v>
      </c>
      <c r="M44" s="115">
        <v>615309.527892475</v>
      </c>
      <c r="N44" s="25" t="s">
        <v>23</v>
      </c>
      <c r="O44" s="25" t="s">
        <v>24</v>
      </c>
      <c r="P44" s="116"/>
    </row>
    <row r="45" ht="18" customHeight="1" spans="1:16">
      <c r="A45" s="86">
        <f t="shared" si="8"/>
        <v>40</v>
      </c>
      <c r="B45" s="25" t="s">
        <v>20</v>
      </c>
      <c r="C45" s="25">
        <v>1905</v>
      </c>
      <c r="D45" s="25" t="s">
        <v>66</v>
      </c>
      <c r="E45" s="25">
        <v>19</v>
      </c>
      <c r="F45" s="25" t="s">
        <v>55</v>
      </c>
      <c r="G45" s="25">
        <v>2.9</v>
      </c>
      <c r="H45" s="107">
        <v>79.81</v>
      </c>
      <c r="I45" s="107">
        <f t="shared" si="1"/>
        <v>16.78</v>
      </c>
      <c r="J45" s="112">
        <v>63.03</v>
      </c>
      <c r="K45" s="113">
        <f t="shared" si="6"/>
        <v>7930.01091093231</v>
      </c>
      <c r="L45" s="114">
        <f t="shared" si="7"/>
        <v>10041.1577153976</v>
      </c>
      <c r="M45" s="115">
        <v>632894.170801508</v>
      </c>
      <c r="N45" s="25" t="s">
        <v>23</v>
      </c>
      <c r="O45" s="25" t="s">
        <v>24</v>
      </c>
      <c r="P45" s="116"/>
    </row>
    <row r="46" ht="18" customHeight="1" spans="1:16">
      <c r="A46" s="86">
        <f t="shared" si="8"/>
        <v>41</v>
      </c>
      <c r="B46" s="25" t="s">
        <v>20</v>
      </c>
      <c r="C46" s="25">
        <v>1805</v>
      </c>
      <c r="D46" s="25" t="s">
        <v>67</v>
      </c>
      <c r="E46" s="25">
        <v>18</v>
      </c>
      <c r="F46" s="25" t="s">
        <v>55</v>
      </c>
      <c r="G46" s="25">
        <v>2.9</v>
      </c>
      <c r="H46" s="107">
        <v>79.81</v>
      </c>
      <c r="I46" s="107">
        <f t="shared" si="1"/>
        <v>16.78</v>
      </c>
      <c r="J46" s="112">
        <v>63.03</v>
      </c>
      <c r="K46" s="113">
        <f t="shared" si="6"/>
        <v>7697.98813562333</v>
      </c>
      <c r="L46" s="114">
        <f t="shared" si="7"/>
        <v>9747.36527215767</v>
      </c>
      <c r="M46" s="115">
        <v>614376.433104098</v>
      </c>
      <c r="N46" s="25" t="s">
        <v>23</v>
      </c>
      <c r="O46" s="25" t="s">
        <v>24</v>
      </c>
      <c r="P46" s="116"/>
    </row>
    <row r="47" ht="18" customHeight="1" spans="1:16">
      <c r="A47" s="86">
        <f t="shared" ref="A47:A56" si="9">ROW()-5</f>
        <v>42</v>
      </c>
      <c r="B47" s="25" t="s">
        <v>20</v>
      </c>
      <c r="C47" s="25">
        <v>1705</v>
      </c>
      <c r="D47" s="25" t="s">
        <v>68</v>
      </c>
      <c r="E47" s="25">
        <v>17</v>
      </c>
      <c r="F47" s="25" t="s">
        <v>55</v>
      </c>
      <c r="G47" s="25">
        <v>2.9</v>
      </c>
      <c r="H47" s="107">
        <v>79.81</v>
      </c>
      <c r="I47" s="107">
        <f t="shared" si="1"/>
        <v>16.78</v>
      </c>
      <c r="J47" s="112">
        <v>63.03</v>
      </c>
      <c r="K47" s="113">
        <f t="shared" si="6"/>
        <v>7869.48323041693</v>
      </c>
      <c r="L47" s="114">
        <f t="shared" si="7"/>
        <v>9964.51620846541</v>
      </c>
      <c r="M47" s="115">
        <v>628063.456619575</v>
      </c>
      <c r="N47" s="25" t="s">
        <v>23</v>
      </c>
      <c r="O47" s="25" t="s">
        <v>24</v>
      </c>
      <c r="P47" s="116"/>
    </row>
    <row r="48" ht="18" customHeight="1" spans="1:16">
      <c r="A48" s="86">
        <f t="shared" si="9"/>
        <v>43</v>
      </c>
      <c r="B48" s="25" t="s">
        <v>20</v>
      </c>
      <c r="C48" s="25">
        <v>1605</v>
      </c>
      <c r="D48" s="25" t="s">
        <v>69</v>
      </c>
      <c r="E48" s="25">
        <v>16</v>
      </c>
      <c r="F48" s="25" t="s">
        <v>55</v>
      </c>
      <c r="G48" s="25">
        <v>2.9</v>
      </c>
      <c r="H48" s="107">
        <v>79.81</v>
      </c>
      <c r="I48" s="107">
        <f t="shared" si="1"/>
        <v>16.78</v>
      </c>
      <c r="J48" s="112">
        <v>63.03</v>
      </c>
      <c r="K48" s="113">
        <f t="shared" si="6"/>
        <v>7839.21939015924</v>
      </c>
      <c r="L48" s="114">
        <f t="shared" si="7"/>
        <v>9926.19545499935</v>
      </c>
      <c r="M48" s="115">
        <v>625648.099528609</v>
      </c>
      <c r="N48" s="25" t="s">
        <v>23</v>
      </c>
      <c r="O48" s="25" t="s">
        <v>24</v>
      </c>
      <c r="P48" s="116"/>
    </row>
    <row r="49" ht="18" customHeight="1" spans="1:16">
      <c r="A49" s="86">
        <f t="shared" si="9"/>
        <v>44</v>
      </c>
      <c r="B49" s="25" t="s">
        <v>20</v>
      </c>
      <c r="C49" s="25">
        <v>1505</v>
      </c>
      <c r="D49" s="25" t="s">
        <v>70</v>
      </c>
      <c r="E49" s="25">
        <v>15</v>
      </c>
      <c r="F49" s="25" t="s">
        <v>55</v>
      </c>
      <c r="G49" s="25">
        <v>2.9</v>
      </c>
      <c r="H49" s="107">
        <v>79.81</v>
      </c>
      <c r="I49" s="107">
        <f t="shared" si="1"/>
        <v>16.78</v>
      </c>
      <c r="J49" s="112">
        <v>63.03</v>
      </c>
      <c r="K49" s="113">
        <f t="shared" si="6"/>
        <v>7808.95554990154</v>
      </c>
      <c r="L49" s="114">
        <f t="shared" si="7"/>
        <v>9887.87470153327</v>
      </c>
      <c r="M49" s="115">
        <v>623232.742437642</v>
      </c>
      <c r="N49" s="25" t="s">
        <v>23</v>
      </c>
      <c r="O49" s="25" t="s">
        <v>24</v>
      </c>
      <c r="P49" s="116"/>
    </row>
    <row r="50" ht="18" customHeight="1" spans="1:16">
      <c r="A50" s="86">
        <f t="shared" si="9"/>
        <v>45</v>
      </c>
      <c r="B50" s="25" t="s">
        <v>20</v>
      </c>
      <c r="C50" s="25">
        <v>1405</v>
      </c>
      <c r="D50" s="25" t="s">
        <v>71</v>
      </c>
      <c r="E50" s="25">
        <v>14</v>
      </c>
      <c r="F50" s="25" t="s">
        <v>55</v>
      </c>
      <c r="G50" s="25">
        <v>2.9</v>
      </c>
      <c r="H50" s="107">
        <v>79.81</v>
      </c>
      <c r="I50" s="107">
        <f t="shared" si="1"/>
        <v>16.78</v>
      </c>
      <c r="J50" s="112">
        <v>63.03</v>
      </c>
      <c r="K50" s="113">
        <f t="shared" si="6"/>
        <v>7576.93277459257</v>
      </c>
      <c r="L50" s="114">
        <f t="shared" si="7"/>
        <v>9594.0822582934</v>
      </c>
      <c r="M50" s="115">
        <v>604715.004740233</v>
      </c>
      <c r="N50" s="25" t="s">
        <v>23</v>
      </c>
      <c r="O50" s="25" t="s">
        <v>24</v>
      </c>
      <c r="P50" s="116"/>
    </row>
    <row r="51" ht="18" customHeight="1" spans="1:16">
      <c r="A51" s="86">
        <f t="shared" si="9"/>
        <v>46</v>
      </c>
      <c r="B51" s="25" t="s">
        <v>20</v>
      </c>
      <c r="C51" s="25">
        <v>1205</v>
      </c>
      <c r="D51" s="25" t="s">
        <v>72</v>
      </c>
      <c r="E51" s="25">
        <v>12</v>
      </c>
      <c r="F51" s="25" t="s">
        <v>55</v>
      </c>
      <c r="G51" s="25">
        <v>2.9</v>
      </c>
      <c r="H51" s="107">
        <v>79.81</v>
      </c>
      <c r="I51" s="107">
        <f t="shared" si="1"/>
        <v>16.78</v>
      </c>
      <c r="J51" s="112">
        <v>63.03</v>
      </c>
      <c r="K51" s="113">
        <f t="shared" si="6"/>
        <v>7718.16402912847</v>
      </c>
      <c r="L51" s="114">
        <f t="shared" si="7"/>
        <v>9772.91244113506</v>
      </c>
      <c r="M51" s="115">
        <v>615986.671164743</v>
      </c>
      <c r="N51" s="25" t="s">
        <v>23</v>
      </c>
      <c r="O51" s="25" t="s">
        <v>24</v>
      </c>
      <c r="P51" s="116"/>
    </row>
    <row r="52" ht="18" customHeight="1" spans="1:16">
      <c r="A52" s="86">
        <f t="shared" si="9"/>
        <v>47</v>
      </c>
      <c r="B52" s="25" t="s">
        <v>20</v>
      </c>
      <c r="C52" s="25">
        <v>905</v>
      </c>
      <c r="D52" s="25" t="s">
        <v>73</v>
      </c>
      <c r="E52" s="25">
        <v>9</v>
      </c>
      <c r="F52" s="25" t="s">
        <v>55</v>
      </c>
      <c r="G52" s="25">
        <v>2.9</v>
      </c>
      <c r="H52" s="107">
        <v>79.81</v>
      </c>
      <c r="I52" s="107">
        <f t="shared" si="1"/>
        <v>16.78</v>
      </c>
      <c r="J52" s="112">
        <v>63.03</v>
      </c>
      <c r="K52" s="113">
        <f t="shared" si="6"/>
        <v>7627.37250835538</v>
      </c>
      <c r="L52" s="114">
        <f t="shared" si="7"/>
        <v>9657.95018073684</v>
      </c>
      <c r="M52" s="115">
        <v>608740.599891843</v>
      </c>
      <c r="N52" s="25" t="s">
        <v>23</v>
      </c>
      <c r="O52" s="25" t="s">
        <v>24</v>
      </c>
      <c r="P52" s="116"/>
    </row>
    <row r="53" ht="18" customHeight="1" spans="1:16">
      <c r="A53" s="86">
        <f t="shared" si="9"/>
        <v>48</v>
      </c>
      <c r="B53" s="25" t="s">
        <v>20</v>
      </c>
      <c r="C53" s="25">
        <v>805</v>
      </c>
      <c r="D53" s="25" t="s">
        <v>74</v>
      </c>
      <c r="E53" s="25">
        <v>8</v>
      </c>
      <c r="F53" s="25" t="s">
        <v>55</v>
      </c>
      <c r="G53" s="25">
        <v>2.9</v>
      </c>
      <c r="H53" s="107">
        <v>79.81</v>
      </c>
      <c r="I53" s="107">
        <f t="shared" si="1"/>
        <v>16.78</v>
      </c>
      <c r="J53" s="112">
        <v>63.03</v>
      </c>
      <c r="K53" s="113">
        <f t="shared" si="6"/>
        <v>7597.10866809769</v>
      </c>
      <c r="L53" s="114">
        <f t="shared" si="7"/>
        <v>9619.62942727077</v>
      </c>
      <c r="M53" s="115">
        <v>606325.242800877</v>
      </c>
      <c r="N53" s="25" t="s">
        <v>23</v>
      </c>
      <c r="O53" s="25" t="s">
        <v>24</v>
      </c>
      <c r="P53" s="116"/>
    </row>
    <row r="54" ht="18" customHeight="1" spans="1:16">
      <c r="A54" s="86">
        <f t="shared" si="9"/>
        <v>49</v>
      </c>
      <c r="B54" s="25" t="s">
        <v>20</v>
      </c>
      <c r="C54" s="25">
        <v>505</v>
      </c>
      <c r="D54" s="25" t="s">
        <v>75</v>
      </c>
      <c r="E54" s="25">
        <v>5</v>
      </c>
      <c r="F54" s="25" t="s">
        <v>55</v>
      </c>
      <c r="G54" s="25">
        <v>2.9</v>
      </c>
      <c r="H54" s="107">
        <v>79.81</v>
      </c>
      <c r="I54" s="107">
        <f t="shared" si="1"/>
        <v>16.78</v>
      </c>
      <c r="J54" s="112">
        <v>63.03</v>
      </c>
      <c r="K54" s="113">
        <f t="shared" si="6"/>
        <v>7521.44906745346</v>
      </c>
      <c r="L54" s="114">
        <f t="shared" si="7"/>
        <v>9523.8275436056</v>
      </c>
      <c r="M54" s="115">
        <v>600286.850073461</v>
      </c>
      <c r="N54" s="25" t="s">
        <v>23</v>
      </c>
      <c r="O54" s="25" t="s">
        <v>24</v>
      </c>
      <c r="P54" s="116"/>
    </row>
    <row r="55" ht="18" customHeight="1" spans="1:16">
      <c r="A55" s="86">
        <f t="shared" si="9"/>
        <v>50</v>
      </c>
      <c r="B55" s="25" t="s">
        <v>20</v>
      </c>
      <c r="C55" s="25">
        <v>405</v>
      </c>
      <c r="D55" s="25" t="s">
        <v>76</v>
      </c>
      <c r="E55" s="25">
        <v>4</v>
      </c>
      <c r="F55" s="25" t="s">
        <v>55</v>
      </c>
      <c r="G55" s="25">
        <v>2.9</v>
      </c>
      <c r="H55" s="107">
        <v>79.81</v>
      </c>
      <c r="I55" s="107">
        <f t="shared" si="1"/>
        <v>16.78</v>
      </c>
      <c r="J55" s="112">
        <v>63.03</v>
      </c>
      <c r="K55" s="113">
        <f t="shared" si="6"/>
        <v>7304.55821227332</v>
      </c>
      <c r="L55" s="114">
        <f t="shared" si="7"/>
        <v>9249.19547709874</v>
      </c>
      <c r="M55" s="115">
        <v>582976.790921534</v>
      </c>
      <c r="N55" s="25" t="s">
        <v>23</v>
      </c>
      <c r="O55" s="25" t="s">
        <v>24</v>
      </c>
      <c r="P55" s="116"/>
    </row>
    <row r="56" ht="18" customHeight="1" spans="1:16">
      <c r="A56" s="86">
        <f t="shared" si="9"/>
        <v>51</v>
      </c>
      <c r="B56" s="25" t="s">
        <v>20</v>
      </c>
      <c r="C56" s="25">
        <v>1906</v>
      </c>
      <c r="D56" s="25" t="s">
        <v>77</v>
      </c>
      <c r="E56" s="25">
        <v>19</v>
      </c>
      <c r="F56" s="25" t="s">
        <v>45</v>
      </c>
      <c r="G56" s="25">
        <v>2.9</v>
      </c>
      <c r="H56" s="107">
        <v>106.34</v>
      </c>
      <c r="I56" s="107">
        <f t="shared" si="1"/>
        <v>22.36</v>
      </c>
      <c r="J56" s="112">
        <v>83.98</v>
      </c>
      <c r="K56" s="113">
        <f t="shared" si="6"/>
        <v>8049.34975410343</v>
      </c>
      <c r="L56" s="114">
        <f t="shared" si="7"/>
        <v>10192.5202768678</v>
      </c>
      <c r="M56" s="115">
        <v>855967.852851359</v>
      </c>
      <c r="N56" s="25" t="s">
        <v>23</v>
      </c>
      <c r="O56" s="25" t="s">
        <v>24</v>
      </c>
      <c r="P56" s="116"/>
    </row>
    <row r="57" ht="18" customHeight="1" spans="1:16">
      <c r="A57" s="86">
        <f t="shared" ref="A57:A67" si="10">ROW()-5</f>
        <v>52</v>
      </c>
      <c r="B57" s="25" t="s">
        <v>20</v>
      </c>
      <c r="C57" s="25">
        <v>1806</v>
      </c>
      <c r="D57" s="25" t="s">
        <v>78</v>
      </c>
      <c r="E57" s="25">
        <v>18</v>
      </c>
      <c r="F57" s="25" t="s">
        <v>45</v>
      </c>
      <c r="G57" s="25">
        <v>2.9</v>
      </c>
      <c r="H57" s="107">
        <v>106.34</v>
      </c>
      <c r="I57" s="107">
        <f t="shared" si="1"/>
        <v>22.36</v>
      </c>
      <c r="J57" s="112">
        <v>83.98</v>
      </c>
      <c r="K57" s="113">
        <f t="shared" si="6"/>
        <v>8005.40296149146</v>
      </c>
      <c r="L57" s="114">
        <f t="shared" si="7"/>
        <v>10136.8724806502</v>
      </c>
      <c r="M57" s="115">
        <v>851294.550925002</v>
      </c>
      <c r="N57" s="25" t="s">
        <v>23</v>
      </c>
      <c r="O57" s="25" t="s">
        <v>24</v>
      </c>
      <c r="P57" s="116"/>
    </row>
    <row r="58" ht="18" customHeight="1" spans="1:16">
      <c r="A58" s="86">
        <f t="shared" si="10"/>
        <v>53</v>
      </c>
      <c r="B58" s="25" t="s">
        <v>20</v>
      </c>
      <c r="C58" s="25">
        <v>1706</v>
      </c>
      <c r="D58" s="25" t="s">
        <v>79</v>
      </c>
      <c r="E58" s="25">
        <v>17</v>
      </c>
      <c r="F58" s="25" t="s">
        <v>45</v>
      </c>
      <c r="G58" s="25">
        <v>2.9</v>
      </c>
      <c r="H58" s="107">
        <v>106.34</v>
      </c>
      <c r="I58" s="107">
        <f t="shared" si="1"/>
        <v>22.36</v>
      </c>
      <c r="J58" s="112">
        <v>83.98</v>
      </c>
      <c r="K58" s="113">
        <f t="shared" si="6"/>
        <v>8176.89805628506</v>
      </c>
      <c r="L58" s="114">
        <f t="shared" si="7"/>
        <v>10354.0288081133</v>
      </c>
      <c r="M58" s="115">
        <v>869531.339305353</v>
      </c>
      <c r="N58" s="25" t="s">
        <v>23</v>
      </c>
      <c r="O58" s="25" t="s">
        <v>24</v>
      </c>
      <c r="P58" s="116"/>
    </row>
    <row r="59" ht="18" customHeight="1" spans="1:16">
      <c r="A59" s="86">
        <f t="shared" si="10"/>
        <v>54</v>
      </c>
      <c r="B59" s="25" t="s">
        <v>20</v>
      </c>
      <c r="C59" s="25">
        <v>1506</v>
      </c>
      <c r="D59" s="25" t="s">
        <v>80</v>
      </c>
      <c r="E59" s="25">
        <v>15</v>
      </c>
      <c r="F59" s="25" t="s">
        <v>45</v>
      </c>
      <c r="G59" s="25">
        <v>2.9</v>
      </c>
      <c r="H59" s="107">
        <v>106.34</v>
      </c>
      <c r="I59" s="107">
        <f t="shared" ref="I59:I67" si="11">H59-J59</f>
        <v>22.36</v>
      </c>
      <c r="J59" s="112">
        <v>83.98</v>
      </c>
      <c r="K59" s="113">
        <f t="shared" ref="K59:K68" si="12">M59/H59</f>
        <v>8116.37037576967</v>
      </c>
      <c r="L59" s="114">
        <f t="shared" ref="L59:L68" si="13">M59/J59</f>
        <v>10277.3853984204</v>
      </c>
      <c r="M59" s="115">
        <v>863094.825759347</v>
      </c>
      <c r="N59" s="25" t="s">
        <v>23</v>
      </c>
      <c r="O59" s="25" t="s">
        <v>24</v>
      </c>
      <c r="P59" s="116"/>
    </row>
    <row r="60" ht="18" customHeight="1" spans="1:16">
      <c r="A60" s="86">
        <f t="shared" si="10"/>
        <v>55</v>
      </c>
      <c r="B60" s="25" t="s">
        <v>20</v>
      </c>
      <c r="C60" s="25">
        <v>1406</v>
      </c>
      <c r="D60" s="25" t="s">
        <v>81</v>
      </c>
      <c r="E60" s="25">
        <v>14</v>
      </c>
      <c r="F60" s="25" t="s">
        <v>45</v>
      </c>
      <c r="G60" s="25">
        <v>2.9</v>
      </c>
      <c r="H60" s="107">
        <v>106.34</v>
      </c>
      <c r="I60" s="107">
        <f t="shared" si="11"/>
        <v>22.36</v>
      </c>
      <c r="J60" s="112">
        <v>83.98</v>
      </c>
      <c r="K60" s="113">
        <f t="shared" si="12"/>
        <v>7884.34760046069</v>
      </c>
      <c r="L60" s="114">
        <f t="shared" si="13"/>
        <v>9983.58566126447</v>
      </c>
      <c r="M60" s="115">
        <v>838421.52383299</v>
      </c>
      <c r="N60" s="25" t="s">
        <v>23</v>
      </c>
      <c r="O60" s="25" t="s">
        <v>24</v>
      </c>
      <c r="P60" s="116"/>
    </row>
    <row r="61" ht="18" customHeight="1" spans="1:16">
      <c r="A61" s="86">
        <f t="shared" si="10"/>
        <v>56</v>
      </c>
      <c r="B61" s="25" t="s">
        <v>20</v>
      </c>
      <c r="C61" s="25">
        <v>1306</v>
      </c>
      <c r="D61" s="25" t="s">
        <v>82</v>
      </c>
      <c r="E61" s="25">
        <v>13</v>
      </c>
      <c r="F61" s="25" t="s">
        <v>45</v>
      </c>
      <c r="G61" s="25">
        <v>2.9</v>
      </c>
      <c r="H61" s="107">
        <v>106.34</v>
      </c>
      <c r="I61" s="107">
        <f t="shared" si="11"/>
        <v>22.36</v>
      </c>
      <c r="J61" s="112">
        <v>83.98</v>
      </c>
      <c r="K61" s="113">
        <f t="shared" si="12"/>
        <v>8055.84269525428</v>
      </c>
      <c r="L61" s="114">
        <f t="shared" si="13"/>
        <v>10200.7419887276</v>
      </c>
      <c r="M61" s="115">
        <v>856658.31221334</v>
      </c>
      <c r="N61" s="25" t="s">
        <v>23</v>
      </c>
      <c r="O61" s="25" t="s">
        <v>24</v>
      </c>
      <c r="P61" s="116"/>
    </row>
    <row r="62" ht="18" customHeight="1" spans="1:16">
      <c r="A62" s="86">
        <f t="shared" si="10"/>
        <v>57</v>
      </c>
      <c r="B62" s="25" t="s">
        <v>20</v>
      </c>
      <c r="C62" s="25">
        <v>1206</v>
      </c>
      <c r="D62" s="25" t="s">
        <v>83</v>
      </c>
      <c r="E62" s="25">
        <v>12</v>
      </c>
      <c r="F62" s="25" t="s">
        <v>45</v>
      </c>
      <c r="G62" s="25">
        <v>2.9</v>
      </c>
      <c r="H62" s="107">
        <v>106.34</v>
      </c>
      <c r="I62" s="107">
        <f t="shared" si="11"/>
        <v>22.36</v>
      </c>
      <c r="J62" s="112">
        <v>83.98</v>
      </c>
      <c r="K62" s="113">
        <f t="shared" si="12"/>
        <v>8025.57885499659</v>
      </c>
      <c r="L62" s="114">
        <f t="shared" si="13"/>
        <v>10162.4202838811</v>
      </c>
      <c r="M62" s="115">
        <v>853440.055440337</v>
      </c>
      <c r="N62" s="25" t="s">
        <v>23</v>
      </c>
      <c r="O62" s="25" t="s">
        <v>24</v>
      </c>
      <c r="P62" s="116"/>
    </row>
    <row r="63" ht="18" customHeight="1" spans="1:16">
      <c r="A63" s="86">
        <f t="shared" si="10"/>
        <v>58</v>
      </c>
      <c r="B63" s="25" t="s">
        <v>20</v>
      </c>
      <c r="C63" s="25">
        <v>1106</v>
      </c>
      <c r="D63" s="25" t="s">
        <v>84</v>
      </c>
      <c r="E63" s="25">
        <v>11</v>
      </c>
      <c r="F63" s="25" t="s">
        <v>45</v>
      </c>
      <c r="G63" s="25">
        <v>2.9</v>
      </c>
      <c r="H63" s="107">
        <v>106.34</v>
      </c>
      <c r="I63" s="107">
        <f t="shared" si="11"/>
        <v>22.36</v>
      </c>
      <c r="J63" s="112">
        <v>83.98</v>
      </c>
      <c r="K63" s="113">
        <f t="shared" si="12"/>
        <v>7995.31501473889</v>
      </c>
      <c r="L63" s="114">
        <f t="shared" si="13"/>
        <v>10124.0985790347</v>
      </c>
      <c r="M63" s="115">
        <v>850221.798667334</v>
      </c>
      <c r="N63" s="25" t="s">
        <v>23</v>
      </c>
      <c r="O63" s="25" t="s">
        <v>24</v>
      </c>
      <c r="P63" s="116"/>
    </row>
    <row r="64" ht="18" customHeight="1" spans="1:16">
      <c r="A64" s="86">
        <f t="shared" si="10"/>
        <v>59</v>
      </c>
      <c r="B64" s="25" t="s">
        <v>20</v>
      </c>
      <c r="C64" s="25">
        <v>1006</v>
      </c>
      <c r="D64" s="25" t="s">
        <v>85</v>
      </c>
      <c r="E64" s="25">
        <v>10</v>
      </c>
      <c r="F64" s="25" t="s">
        <v>45</v>
      </c>
      <c r="G64" s="25">
        <v>2.9</v>
      </c>
      <c r="H64" s="107">
        <v>106.34</v>
      </c>
      <c r="I64" s="107">
        <f t="shared" si="11"/>
        <v>22.36</v>
      </c>
      <c r="J64" s="112">
        <v>83.98</v>
      </c>
      <c r="K64" s="113">
        <f t="shared" si="12"/>
        <v>7965.0511744812</v>
      </c>
      <c r="L64" s="114">
        <f t="shared" si="13"/>
        <v>10085.7768741883</v>
      </c>
      <c r="M64" s="115">
        <v>847003.541894331</v>
      </c>
      <c r="N64" s="25" t="s">
        <v>23</v>
      </c>
      <c r="O64" s="25" t="s">
        <v>24</v>
      </c>
      <c r="P64" s="116"/>
    </row>
    <row r="65" ht="18" customHeight="1" spans="1:16">
      <c r="A65" s="86">
        <f t="shared" si="10"/>
        <v>60</v>
      </c>
      <c r="B65" s="25" t="s">
        <v>20</v>
      </c>
      <c r="C65" s="25">
        <v>906</v>
      </c>
      <c r="D65" s="25" t="s">
        <v>86</v>
      </c>
      <c r="E65" s="25">
        <v>9</v>
      </c>
      <c r="F65" s="25" t="s">
        <v>45</v>
      </c>
      <c r="G65" s="25">
        <v>2.9</v>
      </c>
      <c r="H65" s="107">
        <v>106.34</v>
      </c>
      <c r="I65" s="107">
        <f t="shared" si="11"/>
        <v>22.36</v>
      </c>
      <c r="J65" s="112">
        <v>83.98</v>
      </c>
      <c r="K65" s="113">
        <f t="shared" si="12"/>
        <v>7934.78733422351</v>
      </c>
      <c r="L65" s="114">
        <f t="shared" si="13"/>
        <v>10047.4551693418</v>
      </c>
      <c r="M65" s="115">
        <v>843785.285121328</v>
      </c>
      <c r="N65" s="25" t="s">
        <v>23</v>
      </c>
      <c r="O65" s="25" t="s">
        <v>24</v>
      </c>
      <c r="P65" s="116"/>
    </row>
    <row r="66" ht="18" customHeight="1" spans="1:16">
      <c r="A66" s="86">
        <f t="shared" si="10"/>
        <v>61</v>
      </c>
      <c r="B66" s="25" t="s">
        <v>20</v>
      </c>
      <c r="C66" s="25">
        <v>406</v>
      </c>
      <c r="D66" s="25" t="s">
        <v>87</v>
      </c>
      <c r="E66" s="25">
        <v>4</v>
      </c>
      <c r="F66" s="25" t="s">
        <v>45</v>
      </c>
      <c r="G66" s="25">
        <v>2.9</v>
      </c>
      <c r="H66" s="107">
        <v>106.34</v>
      </c>
      <c r="I66" s="107">
        <f t="shared" si="11"/>
        <v>22.36</v>
      </c>
      <c r="J66" s="112">
        <v>83.98</v>
      </c>
      <c r="K66" s="113">
        <f t="shared" si="12"/>
        <v>7611.97303814145</v>
      </c>
      <c r="L66" s="114">
        <f t="shared" si="13"/>
        <v>9638.69031764661</v>
      </c>
      <c r="M66" s="115">
        <v>809457.212875962</v>
      </c>
      <c r="N66" s="25" t="s">
        <v>23</v>
      </c>
      <c r="O66" s="25" t="s">
        <v>24</v>
      </c>
      <c r="P66" s="116"/>
    </row>
    <row r="67" ht="18" customHeight="1" spans="1:16">
      <c r="A67" s="86">
        <f t="shared" si="10"/>
        <v>62</v>
      </c>
      <c r="B67" s="25" t="s">
        <v>20</v>
      </c>
      <c r="C67" s="25">
        <v>206</v>
      </c>
      <c r="D67" s="25" t="s">
        <v>88</v>
      </c>
      <c r="E67" s="25">
        <v>2</v>
      </c>
      <c r="F67" s="25" t="s">
        <v>45</v>
      </c>
      <c r="G67" s="25">
        <v>2.9</v>
      </c>
      <c r="H67" s="107">
        <v>106.34</v>
      </c>
      <c r="I67" s="107">
        <f t="shared" si="11"/>
        <v>22.36</v>
      </c>
      <c r="J67" s="112">
        <v>83.98</v>
      </c>
      <c r="K67" s="113">
        <f t="shared" si="12"/>
        <v>7595.39215023804</v>
      </c>
      <c r="L67" s="114">
        <f t="shared" si="13"/>
        <v>9617.69470417138</v>
      </c>
      <c r="M67" s="115">
        <v>807694.001256313</v>
      </c>
      <c r="N67" s="25" t="s">
        <v>23</v>
      </c>
      <c r="O67" s="25" t="s">
        <v>24</v>
      </c>
      <c r="P67" s="116"/>
    </row>
    <row r="68" s="102" customFormat="1" ht="25.15" customHeight="1" spans="1:16">
      <c r="A68" s="117" t="s">
        <v>89</v>
      </c>
      <c r="B68" s="117"/>
      <c r="C68" s="117"/>
      <c r="D68" s="117"/>
      <c r="E68" s="117"/>
      <c r="F68" s="117"/>
      <c r="G68" s="117"/>
      <c r="H68" s="118">
        <f>SUM(H6:H67)</f>
        <v>5674.64</v>
      </c>
      <c r="I68" s="119">
        <f t="shared" ref="I68" si="14">H68-J68</f>
        <v>1193.26</v>
      </c>
      <c r="J68" s="117">
        <f>SUM(J6:J67)</f>
        <v>4481.38</v>
      </c>
      <c r="K68" s="129">
        <f t="shared" si="12"/>
        <v>7933.27533386726</v>
      </c>
      <c r="L68" s="130">
        <f t="shared" si="13"/>
        <v>10045.6737747249</v>
      </c>
      <c r="M68" s="150">
        <f>SUM(M6:M67)</f>
        <v>45018481.5405765</v>
      </c>
      <c r="N68" s="131"/>
      <c r="O68" s="131"/>
      <c r="P68" s="132"/>
    </row>
    <row r="69" s="102" customFormat="1" ht="32.15" customHeight="1" spans="1:16">
      <c r="A69" s="117" t="s">
        <v>90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="102" customFormat="1" ht="74.15" customHeight="1" spans="1:16">
      <c r="A70" s="122" t="s">
        <v>91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51"/>
    </row>
    <row r="71" s="102" customFormat="1" ht="25.15" customHeight="1" spans="1:16">
      <c r="A71" s="124" t="s">
        <v>92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35"/>
      <c r="L71" s="125" t="s">
        <v>93</v>
      </c>
      <c r="M71" s="125"/>
      <c r="N71" s="125"/>
      <c r="O71" s="125"/>
      <c r="P71" s="136"/>
    </row>
    <row r="72" s="102" customFormat="1" ht="25.15" customHeight="1" spans="1:16">
      <c r="A72" s="124" t="s">
        <v>94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35"/>
      <c r="L72" s="125" t="s">
        <v>95</v>
      </c>
      <c r="M72" s="125"/>
      <c r="N72" s="125"/>
      <c r="O72" s="125"/>
      <c r="P72" s="136"/>
    </row>
    <row r="73" s="102" customFormat="1" ht="25.15" customHeight="1" spans="1:16">
      <c r="A73" s="126" t="s">
        <v>96</v>
      </c>
      <c r="B73" s="127"/>
      <c r="C73" s="127"/>
      <c r="D73" s="127"/>
      <c r="E73" s="127"/>
      <c r="F73" s="127"/>
      <c r="G73" s="128"/>
      <c r="H73" s="128"/>
      <c r="I73" s="128"/>
      <c r="J73" s="128"/>
      <c r="K73" s="137"/>
      <c r="L73" s="138"/>
      <c r="M73" s="128"/>
      <c r="N73" s="128"/>
      <c r="O73" s="128"/>
      <c r="P73" s="139"/>
    </row>
    <row r="74" s="102" customFormat="1" spans="1:16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</row>
    <row r="75" s="102" customFormat="1" spans="1:16">
      <c r="A75" s="61"/>
      <c r="B75" s="61"/>
      <c r="C75" s="61"/>
      <c r="D75" s="61"/>
      <c r="E75" s="61"/>
      <c r="F75" s="61"/>
      <c r="G75" s="61"/>
      <c r="H75" s="148"/>
      <c r="I75" s="148"/>
      <c r="J75" s="148"/>
      <c r="K75" s="152"/>
      <c r="L75" s="61"/>
      <c r="M75" s="61"/>
      <c r="N75" s="61"/>
      <c r="O75" s="62"/>
      <c r="P75" s="62"/>
    </row>
    <row r="76" s="102" customFormat="1" spans="1:16">
      <c r="A76" s="61"/>
      <c r="B76" s="61"/>
      <c r="C76" s="61"/>
      <c r="D76" s="61"/>
      <c r="E76" s="61"/>
      <c r="F76" s="61"/>
      <c r="G76" s="62"/>
      <c r="H76" s="149"/>
      <c r="I76" s="149"/>
      <c r="J76" s="149"/>
      <c r="K76" s="153"/>
      <c r="L76" s="61"/>
      <c r="M76" s="61"/>
      <c r="N76" s="61"/>
      <c r="O76" s="62"/>
      <c r="P76" s="62"/>
    </row>
    <row r="77" s="102" customFormat="1" spans="1:12">
      <c r="A77" s="61"/>
      <c r="B77" s="61"/>
      <c r="C77" s="61"/>
      <c r="D77" s="61"/>
      <c r="E77" s="61"/>
      <c r="F77" s="61"/>
      <c r="H77" s="103"/>
      <c r="I77" s="103"/>
      <c r="J77" s="103"/>
      <c r="K77" s="108"/>
      <c r="L77" s="109"/>
    </row>
    <row r="78" s="102" customFormat="1" spans="8:12">
      <c r="H78" s="103"/>
      <c r="I78" s="103"/>
      <c r="J78" s="103"/>
      <c r="K78" s="108"/>
      <c r="L78" s="109"/>
    </row>
    <row r="79" s="102" customFormat="1" spans="8:12">
      <c r="H79" s="103"/>
      <c r="I79" s="103"/>
      <c r="J79" s="103"/>
      <c r="K79" s="108"/>
      <c r="L79" s="109"/>
    </row>
    <row r="80" s="102" customFormat="1" spans="8:12">
      <c r="H80" s="103"/>
      <c r="I80" s="103"/>
      <c r="J80" s="103"/>
      <c r="K80" s="108"/>
      <c r="L80" s="109"/>
    </row>
    <row r="81" s="102" customFormat="1" spans="8:12">
      <c r="H81" s="103"/>
      <c r="I81" s="103"/>
      <c r="J81" s="103"/>
      <c r="K81" s="108"/>
      <c r="L81" s="109"/>
    </row>
    <row r="82" s="102" customFormat="1" spans="8:12">
      <c r="H82" s="103"/>
      <c r="I82" s="103"/>
      <c r="J82" s="103"/>
      <c r="K82" s="108"/>
      <c r="L82" s="109"/>
    </row>
    <row r="83" s="102" customFormat="1" spans="8:12">
      <c r="H83" s="103"/>
      <c r="I83" s="103"/>
      <c r="J83" s="103"/>
      <c r="K83" s="108"/>
      <c r="L83" s="109"/>
    </row>
    <row r="84" s="102" customFormat="1" spans="8:12">
      <c r="H84" s="103"/>
      <c r="I84" s="103"/>
      <c r="J84" s="103"/>
      <c r="K84" s="108"/>
      <c r="L84" s="109"/>
    </row>
  </sheetData>
  <mergeCells count="32">
    <mergeCell ref="A1:B1"/>
    <mergeCell ref="A2:P2"/>
    <mergeCell ref="A68:G68"/>
    <mergeCell ref="A69:P69"/>
    <mergeCell ref="A70:P70"/>
    <mergeCell ref="A71:F71"/>
    <mergeCell ref="L71:M71"/>
    <mergeCell ref="A72:F72"/>
    <mergeCell ref="L72:M72"/>
    <mergeCell ref="A73:F73"/>
    <mergeCell ref="A74:P74"/>
    <mergeCell ref="A75:F75"/>
    <mergeCell ref="L75:M75"/>
    <mergeCell ref="A76:F76"/>
    <mergeCell ref="L76:M76"/>
    <mergeCell ref="A77:F77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P6:P43"/>
  </mergeCells>
  <printOptions horizontalCentered="1"/>
  <pageMargins left="0" right="0" top="0.156944444444444" bottom="0" header="0" footer="0"/>
  <pageSetup paperSize="8" scale="78" fitToHeight="0" orientation="portrait"/>
  <headerFooter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tabSelected="1" workbookViewId="0">
      <selection activeCell="S11" sqref="S11"/>
    </sheetView>
  </sheetViews>
  <sheetFormatPr defaultColWidth="8.72727272727273" defaultRowHeight="14"/>
  <cols>
    <col min="7" max="7" width="10.6363636363636"/>
    <col min="8" max="9" width="9.54545454545454"/>
    <col min="11" max="11" width="9.54545454545454"/>
    <col min="12" max="12" width="15.1818181818182"/>
  </cols>
  <sheetData>
    <row r="1" ht="21" spans="1:15">
      <c r="A1" s="101" t="s">
        <v>97</v>
      </c>
      <c r="B1" s="101"/>
      <c r="C1" s="102"/>
      <c r="D1" s="102"/>
      <c r="E1" s="102"/>
      <c r="F1" s="102"/>
      <c r="G1" s="103"/>
      <c r="H1" s="103"/>
      <c r="I1" s="103"/>
      <c r="J1" s="108"/>
      <c r="K1" s="109"/>
      <c r="L1" s="102"/>
      <c r="M1" s="102"/>
      <c r="N1" s="102"/>
      <c r="O1" s="102"/>
    </row>
    <row r="2" ht="25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104" t="s">
        <v>2</v>
      </c>
      <c r="B3" s="104"/>
      <c r="C3" s="104"/>
      <c r="D3" s="104"/>
      <c r="E3" s="104"/>
      <c r="F3" s="104"/>
      <c r="G3" s="105"/>
      <c r="H3" s="105"/>
      <c r="I3" s="105" t="s">
        <v>3</v>
      </c>
      <c r="J3" s="108"/>
      <c r="K3" s="109"/>
      <c r="L3" s="102"/>
      <c r="M3" s="104" t="s">
        <v>4</v>
      </c>
      <c r="N3" s="104"/>
      <c r="O3" s="104"/>
    </row>
    <row r="4" spans="1:1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6" t="s">
        <v>11</v>
      </c>
      <c r="H4" s="106" t="s">
        <v>12</v>
      </c>
      <c r="I4" s="106" t="s">
        <v>13</v>
      </c>
      <c r="J4" s="110" t="s">
        <v>14</v>
      </c>
      <c r="K4" s="111" t="s">
        <v>15</v>
      </c>
      <c r="L4" s="106" t="s">
        <v>16</v>
      </c>
      <c r="M4" s="10" t="s">
        <v>17</v>
      </c>
      <c r="N4" s="10" t="s">
        <v>18</v>
      </c>
      <c r="O4" s="9" t="s">
        <v>19</v>
      </c>
    </row>
    <row r="5" spans="1:15">
      <c r="A5" s="9"/>
      <c r="B5" s="10"/>
      <c r="C5" s="10"/>
      <c r="D5" s="10"/>
      <c r="E5" s="10"/>
      <c r="F5" s="10"/>
      <c r="G5" s="106"/>
      <c r="H5" s="106"/>
      <c r="I5" s="106"/>
      <c r="J5" s="110"/>
      <c r="K5" s="111"/>
      <c r="L5" s="106"/>
      <c r="M5" s="10"/>
      <c r="N5" s="10"/>
      <c r="O5" s="9"/>
    </row>
    <row r="6" ht="28" spans="1:15">
      <c r="A6" s="86">
        <v>1</v>
      </c>
      <c r="B6" s="25" t="s">
        <v>20</v>
      </c>
      <c r="C6" s="25">
        <v>2501</v>
      </c>
      <c r="D6" s="25">
        <v>25</v>
      </c>
      <c r="E6" s="25" t="s">
        <v>22</v>
      </c>
      <c r="F6" s="25">
        <v>2.9</v>
      </c>
      <c r="G6" s="107">
        <v>88.73</v>
      </c>
      <c r="H6" s="107">
        <v>18.66</v>
      </c>
      <c r="I6" s="112">
        <v>70.07</v>
      </c>
      <c r="J6" s="113">
        <v>8237.87458016535</v>
      </c>
      <c r="K6" s="114">
        <v>10431.6627871853</v>
      </c>
      <c r="L6" s="115">
        <v>730946.611498071</v>
      </c>
      <c r="M6" s="25" t="s">
        <v>23</v>
      </c>
      <c r="N6" s="25" t="s">
        <v>98</v>
      </c>
      <c r="O6" s="116"/>
    </row>
    <row r="7" ht="28" spans="1:15">
      <c r="A7" s="86">
        <v>2</v>
      </c>
      <c r="B7" s="25" t="s">
        <v>20</v>
      </c>
      <c r="C7" s="25">
        <v>2401</v>
      </c>
      <c r="D7" s="25">
        <v>24</v>
      </c>
      <c r="E7" s="25" t="s">
        <v>22</v>
      </c>
      <c r="F7" s="25">
        <v>2.9</v>
      </c>
      <c r="G7" s="107">
        <v>88.73</v>
      </c>
      <c r="H7" s="107">
        <v>18.66</v>
      </c>
      <c r="I7" s="112">
        <v>70.07</v>
      </c>
      <c r="J7" s="113">
        <v>8268.13842042304</v>
      </c>
      <c r="K7" s="114">
        <v>10469.9860431588</v>
      </c>
      <c r="L7" s="115">
        <v>733631.922044136</v>
      </c>
      <c r="M7" s="25" t="s">
        <v>23</v>
      </c>
      <c r="N7" s="25" t="s">
        <v>98</v>
      </c>
      <c r="O7" s="116"/>
    </row>
    <row r="8" ht="28" spans="1:15">
      <c r="A8" s="86">
        <v>3</v>
      </c>
      <c r="B8" s="25" t="s">
        <v>20</v>
      </c>
      <c r="C8" s="25">
        <v>2301</v>
      </c>
      <c r="D8" s="25">
        <v>23</v>
      </c>
      <c r="E8" s="25" t="s">
        <v>22</v>
      </c>
      <c r="F8" s="25">
        <v>2.9</v>
      </c>
      <c r="G8" s="107">
        <v>88.73</v>
      </c>
      <c r="H8" s="107">
        <v>18.66</v>
      </c>
      <c r="I8" s="112">
        <v>70.07</v>
      </c>
      <c r="J8" s="113">
        <v>8298.40226068073</v>
      </c>
      <c r="K8" s="114">
        <v>10508.3092991323</v>
      </c>
      <c r="L8" s="115">
        <v>736317.232590201</v>
      </c>
      <c r="M8" s="25" t="s">
        <v>23</v>
      </c>
      <c r="N8" s="25" t="s">
        <v>98</v>
      </c>
      <c r="O8" s="116"/>
    </row>
    <row r="9" ht="28" spans="1:15">
      <c r="A9" s="86">
        <v>4</v>
      </c>
      <c r="B9" s="25" t="s">
        <v>20</v>
      </c>
      <c r="C9" s="25">
        <v>2201</v>
      </c>
      <c r="D9" s="25">
        <v>22</v>
      </c>
      <c r="E9" s="25" t="s">
        <v>22</v>
      </c>
      <c r="F9" s="25">
        <v>2.9</v>
      </c>
      <c r="G9" s="107">
        <v>88.73</v>
      </c>
      <c r="H9" s="107">
        <v>18.66</v>
      </c>
      <c r="I9" s="112">
        <v>70.07</v>
      </c>
      <c r="J9" s="113">
        <v>8328.66610093842</v>
      </c>
      <c r="K9" s="114">
        <v>10546.6325551058</v>
      </c>
      <c r="L9" s="115">
        <v>739002.543136266</v>
      </c>
      <c r="M9" s="25" t="s">
        <v>23</v>
      </c>
      <c r="N9" s="25" t="s">
        <v>98</v>
      </c>
      <c r="O9" s="116"/>
    </row>
    <row r="10" ht="28" spans="1:15">
      <c r="A10" s="86">
        <v>5</v>
      </c>
      <c r="B10" s="25" t="s">
        <v>20</v>
      </c>
      <c r="C10" s="25">
        <v>2101</v>
      </c>
      <c r="D10" s="25">
        <v>21</v>
      </c>
      <c r="E10" s="25" t="s">
        <v>22</v>
      </c>
      <c r="F10" s="25">
        <v>2.9</v>
      </c>
      <c r="G10" s="107">
        <v>88.73</v>
      </c>
      <c r="H10" s="107">
        <v>18.66</v>
      </c>
      <c r="I10" s="112">
        <v>70.07</v>
      </c>
      <c r="J10" s="113">
        <v>8298.40226068073</v>
      </c>
      <c r="K10" s="114">
        <v>10508.3092991323</v>
      </c>
      <c r="L10" s="115">
        <v>736317.232590201</v>
      </c>
      <c r="M10" s="25" t="s">
        <v>23</v>
      </c>
      <c r="N10" s="25" t="s">
        <v>98</v>
      </c>
      <c r="O10" s="116"/>
    </row>
    <row r="11" ht="28" spans="1:15">
      <c r="A11" s="86">
        <v>6</v>
      </c>
      <c r="B11" s="25" t="s">
        <v>20</v>
      </c>
      <c r="C11" s="25">
        <v>2001</v>
      </c>
      <c r="D11" s="25">
        <v>20</v>
      </c>
      <c r="E11" s="25" t="s">
        <v>22</v>
      </c>
      <c r="F11" s="25">
        <v>2.9</v>
      </c>
      <c r="G11" s="107">
        <v>88.73</v>
      </c>
      <c r="H11" s="107">
        <v>18.66</v>
      </c>
      <c r="I11" s="112">
        <v>70.07</v>
      </c>
      <c r="J11" s="113">
        <v>8268.13842042304</v>
      </c>
      <c r="K11" s="114">
        <v>10469.9860431588</v>
      </c>
      <c r="L11" s="115">
        <v>733631.922044136</v>
      </c>
      <c r="M11" s="25" t="s">
        <v>23</v>
      </c>
      <c r="N11" s="25" t="s">
        <v>98</v>
      </c>
      <c r="O11" s="116"/>
    </row>
    <row r="12" ht="28" spans="1:15">
      <c r="A12" s="86">
        <v>7</v>
      </c>
      <c r="B12" s="25" t="s">
        <v>20</v>
      </c>
      <c r="C12" s="25">
        <v>1501</v>
      </c>
      <c r="D12" s="25">
        <v>15</v>
      </c>
      <c r="E12" s="25" t="s">
        <v>22</v>
      </c>
      <c r="F12" s="25">
        <v>2.9</v>
      </c>
      <c r="G12" s="107">
        <v>88.73</v>
      </c>
      <c r="H12" s="107">
        <v>18.66</v>
      </c>
      <c r="I12" s="112">
        <v>70.07</v>
      </c>
      <c r="J12" s="113">
        <v>8116.81921913457</v>
      </c>
      <c r="K12" s="114">
        <v>10278.3697632911</v>
      </c>
      <c r="L12" s="115">
        <v>720205.36931381</v>
      </c>
      <c r="M12" s="25" t="s">
        <v>23</v>
      </c>
      <c r="N12" s="25" t="s">
        <v>98</v>
      </c>
      <c r="O12" s="116"/>
    </row>
    <row r="13" ht="28" spans="1:15">
      <c r="A13" s="86">
        <v>8</v>
      </c>
      <c r="B13" s="25" t="s">
        <v>20</v>
      </c>
      <c r="C13" s="25">
        <v>1101</v>
      </c>
      <c r="D13" s="25">
        <v>11</v>
      </c>
      <c r="E13" s="25" t="s">
        <v>22</v>
      </c>
      <c r="F13" s="25">
        <v>2.9</v>
      </c>
      <c r="G13" s="107">
        <v>88.73</v>
      </c>
      <c r="H13" s="107">
        <v>18.66</v>
      </c>
      <c r="I13" s="112">
        <v>70.07</v>
      </c>
      <c r="J13" s="113">
        <v>7995.7638581038</v>
      </c>
      <c r="K13" s="114">
        <v>10125.076739397</v>
      </c>
      <c r="L13" s="115">
        <v>709464.12712955</v>
      </c>
      <c r="M13" s="25" t="s">
        <v>23</v>
      </c>
      <c r="N13" s="25" t="s">
        <v>98</v>
      </c>
      <c r="O13" s="116"/>
    </row>
    <row r="14" ht="28" spans="1:15">
      <c r="A14" s="86">
        <v>9</v>
      </c>
      <c r="B14" s="25" t="s">
        <v>20</v>
      </c>
      <c r="C14" s="25">
        <v>801</v>
      </c>
      <c r="D14" s="25">
        <v>8</v>
      </c>
      <c r="E14" s="25" t="s">
        <v>22</v>
      </c>
      <c r="F14" s="25">
        <v>2.9</v>
      </c>
      <c r="G14" s="107">
        <v>88.73</v>
      </c>
      <c r="H14" s="107">
        <v>18.66</v>
      </c>
      <c r="I14" s="112">
        <v>70.07</v>
      </c>
      <c r="J14" s="113">
        <v>7904.97233733072</v>
      </c>
      <c r="K14" s="114">
        <v>10010.1069714765</v>
      </c>
      <c r="L14" s="115">
        <v>701408.195491355</v>
      </c>
      <c r="M14" s="25" t="s">
        <v>23</v>
      </c>
      <c r="N14" s="25" t="s">
        <v>98</v>
      </c>
      <c r="O14" s="116"/>
    </row>
    <row r="15" ht="28" spans="1:15">
      <c r="A15" s="86">
        <v>10</v>
      </c>
      <c r="B15" s="25" t="s">
        <v>20</v>
      </c>
      <c r="C15" s="25">
        <v>601</v>
      </c>
      <c r="D15" s="25">
        <v>6</v>
      </c>
      <c r="E15" s="25" t="s">
        <v>22</v>
      </c>
      <c r="F15" s="25">
        <v>2.9</v>
      </c>
      <c r="G15" s="107">
        <v>88.73</v>
      </c>
      <c r="H15" s="107">
        <v>18.66</v>
      </c>
      <c r="I15" s="112">
        <v>70.07</v>
      </c>
      <c r="J15" s="113">
        <v>7844.44465681533</v>
      </c>
      <c r="K15" s="114">
        <v>9933.46045952939</v>
      </c>
      <c r="L15" s="115">
        <v>696037.574399224</v>
      </c>
      <c r="M15" s="25" t="s">
        <v>23</v>
      </c>
      <c r="N15" s="25" t="s">
        <v>98</v>
      </c>
      <c r="O15" s="116"/>
    </row>
    <row r="16" ht="28" spans="1:15">
      <c r="A16" s="86">
        <v>11</v>
      </c>
      <c r="B16" s="25" t="s">
        <v>20</v>
      </c>
      <c r="C16" s="25">
        <v>301</v>
      </c>
      <c r="D16" s="25">
        <v>3</v>
      </c>
      <c r="E16" s="25" t="s">
        <v>22</v>
      </c>
      <c r="F16" s="25">
        <v>2.9</v>
      </c>
      <c r="G16" s="107">
        <v>88.73</v>
      </c>
      <c r="H16" s="107">
        <v>18.66</v>
      </c>
      <c r="I16" s="112">
        <v>70.07</v>
      </c>
      <c r="J16" s="113">
        <v>7799.0488964288</v>
      </c>
      <c r="K16" s="114">
        <v>9875.97557556911</v>
      </c>
      <c r="L16" s="115">
        <v>692009.608580127</v>
      </c>
      <c r="M16" s="25" t="s">
        <v>23</v>
      </c>
      <c r="N16" s="25" t="s">
        <v>98</v>
      </c>
      <c r="O16" s="116"/>
    </row>
    <row r="17" ht="28" spans="1:15">
      <c r="A17" s="86">
        <v>12</v>
      </c>
      <c r="B17" s="25" t="s">
        <v>20</v>
      </c>
      <c r="C17" s="25">
        <v>2502</v>
      </c>
      <c r="D17" s="25">
        <v>25</v>
      </c>
      <c r="E17" s="25" t="s">
        <v>22</v>
      </c>
      <c r="F17" s="25">
        <v>2.9</v>
      </c>
      <c r="G17" s="107">
        <v>88.73</v>
      </c>
      <c r="H17" s="107">
        <v>18.66</v>
      </c>
      <c r="I17" s="112">
        <v>70.07</v>
      </c>
      <c r="J17" s="113">
        <v>8546.04117756267</v>
      </c>
      <c r="K17" s="114">
        <v>10821.895728345</v>
      </c>
      <c r="L17" s="115">
        <v>758290.233685136</v>
      </c>
      <c r="M17" s="25" t="s">
        <v>23</v>
      </c>
      <c r="N17" s="25" t="s">
        <v>98</v>
      </c>
      <c r="O17" s="116"/>
    </row>
    <row r="18" ht="28" spans="1:15">
      <c r="A18" s="86">
        <v>13</v>
      </c>
      <c r="B18" s="25" t="s">
        <v>20</v>
      </c>
      <c r="C18" s="25">
        <v>2402</v>
      </c>
      <c r="D18" s="25">
        <v>24</v>
      </c>
      <c r="E18" s="25" t="s">
        <v>22</v>
      </c>
      <c r="F18" s="25">
        <v>2.9</v>
      </c>
      <c r="G18" s="107">
        <v>88.73</v>
      </c>
      <c r="H18" s="107">
        <v>18.66</v>
      </c>
      <c r="I18" s="112">
        <v>70.07</v>
      </c>
      <c r="J18" s="113">
        <v>8576.30501782037</v>
      </c>
      <c r="K18" s="114">
        <v>10860.2189843186</v>
      </c>
      <c r="L18" s="115">
        <v>760975.544231201</v>
      </c>
      <c r="M18" s="25" t="s">
        <v>23</v>
      </c>
      <c r="N18" s="25" t="s">
        <v>98</v>
      </c>
      <c r="O18" s="116"/>
    </row>
    <row r="19" ht="28" spans="1:15">
      <c r="A19" s="86">
        <v>14</v>
      </c>
      <c r="B19" s="25" t="s">
        <v>20</v>
      </c>
      <c r="C19" s="25">
        <v>2302</v>
      </c>
      <c r="D19" s="25">
        <v>23</v>
      </c>
      <c r="E19" s="25" t="s">
        <v>22</v>
      </c>
      <c r="F19" s="25">
        <v>2.9</v>
      </c>
      <c r="G19" s="107">
        <v>88.73</v>
      </c>
      <c r="H19" s="107">
        <v>18.66</v>
      </c>
      <c r="I19" s="112">
        <v>70.07</v>
      </c>
      <c r="J19" s="113">
        <v>8606.56885807806</v>
      </c>
      <c r="K19" s="114">
        <v>10898.5422402921</v>
      </c>
      <c r="L19" s="115">
        <v>763660.854777266</v>
      </c>
      <c r="M19" s="25" t="s">
        <v>23</v>
      </c>
      <c r="N19" s="25" t="s">
        <v>98</v>
      </c>
      <c r="O19" s="116"/>
    </row>
    <row r="20" ht="28" spans="1:15">
      <c r="A20" s="86">
        <v>15</v>
      </c>
      <c r="B20" s="25" t="s">
        <v>20</v>
      </c>
      <c r="C20" s="25">
        <v>2202</v>
      </c>
      <c r="D20" s="25">
        <v>22</v>
      </c>
      <c r="E20" s="25" t="s">
        <v>22</v>
      </c>
      <c r="F20" s="25">
        <v>2.9</v>
      </c>
      <c r="G20" s="107">
        <v>88.73</v>
      </c>
      <c r="H20" s="107">
        <v>18.66</v>
      </c>
      <c r="I20" s="112">
        <v>70.07</v>
      </c>
      <c r="J20" s="113">
        <v>8636.83269833576</v>
      </c>
      <c r="K20" s="114">
        <v>10936.8654962656</v>
      </c>
      <c r="L20" s="115">
        <v>766346.165323332</v>
      </c>
      <c r="M20" s="25" t="s">
        <v>23</v>
      </c>
      <c r="N20" s="25" t="s">
        <v>98</v>
      </c>
      <c r="O20" s="116"/>
    </row>
    <row r="21" ht="28" spans="1:15">
      <c r="A21" s="86">
        <v>16</v>
      </c>
      <c r="B21" s="25" t="s">
        <v>20</v>
      </c>
      <c r="C21" s="25">
        <v>2102</v>
      </c>
      <c r="D21" s="25">
        <v>21</v>
      </c>
      <c r="E21" s="25" t="s">
        <v>22</v>
      </c>
      <c r="F21" s="25">
        <v>2.9</v>
      </c>
      <c r="G21" s="107">
        <v>88.73</v>
      </c>
      <c r="H21" s="107">
        <v>18.66</v>
      </c>
      <c r="I21" s="112">
        <v>70.07</v>
      </c>
      <c r="J21" s="113">
        <v>8606.56885807806</v>
      </c>
      <c r="K21" s="114">
        <v>10898.5422402921</v>
      </c>
      <c r="L21" s="115">
        <v>763660.854777266</v>
      </c>
      <c r="M21" s="25" t="s">
        <v>23</v>
      </c>
      <c r="N21" s="25" t="s">
        <v>98</v>
      </c>
      <c r="O21" s="116"/>
    </row>
    <row r="22" ht="28" spans="1:15">
      <c r="A22" s="86">
        <v>17</v>
      </c>
      <c r="B22" s="25" t="s">
        <v>20</v>
      </c>
      <c r="C22" s="25">
        <v>2002</v>
      </c>
      <c r="D22" s="25">
        <v>20</v>
      </c>
      <c r="E22" s="25" t="s">
        <v>22</v>
      </c>
      <c r="F22" s="25">
        <v>2.9</v>
      </c>
      <c r="G22" s="107">
        <v>88.73</v>
      </c>
      <c r="H22" s="107">
        <v>18.66</v>
      </c>
      <c r="I22" s="112">
        <v>70.07</v>
      </c>
      <c r="J22" s="113">
        <v>8576.30501782037</v>
      </c>
      <c r="K22" s="114">
        <v>10860.2189843186</v>
      </c>
      <c r="L22" s="115">
        <v>760975.544231201</v>
      </c>
      <c r="M22" s="25" t="s">
        <v>23</v>
      </c>
      <c r="N22" s="25" t="s">
        <v>98</v>
      </c>
      <c r="O22" s="116"/>
    </row>
    <row r="23" ht="28" spans="1:15">
      <c r="A23" s="86">
        <v>18</v>
      </c>
      <c r="B23" s="25" t="s">
        <v>20</v>
      </c>
      <c r="C23" s="25">
        <v>1902</v>
      </c>
      <c r="D23" s="25">
        <v>19</v>
      </c>
      <c r="E23" s="25" t="s">
        <v>22</v>
      </c>
      <c r="F23" s="25">
        <v>2.9</v>
      </c>
      <c r="G23" s="107">
        <v>88.73</v>
      </c>
      <c r="H23" s="107">
        <v>18.66</v>
      </c>
      <c r="I23" s="112">
        <v>70.07</v>
      </c>
      <c r="J23" s="113">
        <v>8546.04117756267</v>
      </c>
      <c r="K23" s="114">
        <v>10821.895728345</v>
      </c>
      <c r="L23" s="115">
        <v>758290.233685136</v>
      </c>
      <c r="M23" s="25" t="s">
        <v>23</v>
      </c>
      <c r="N23" s="25" t="s">
        <v>98</v>
      </c>
      <c r="O23" s="116"/>
    </row>
    <row r="24" ht="28" spans="1:15">
      <c r="A24" s="86">
        <v>19</v>
      </c>
      <c r="B24" s="25" t="s">
        <v>20</v>
      </c>
      <c r="C24" s="25">
        <v>1802</v>
      </c>
      <c r="D24" s="25">
        <v>18</v>
      </c>
      <c r="E24" s="25" t="s">
        <v>22</v>
      </c>
      <c r="F24" s="25">
        <v>2.9</v>
      </c>
      <c r="G24" s="107">
        <v>88.73</v>
      </c>
      <c r="H24" s="107">
        <v>18.66</v>
      </c>
      <c r="I24" s="112">
        <v>70.07</v>
      </c>
      <c r="J24" s="113">
        <v>8314.0184022537</v>
      </c>
      <c r="K24" s="114">
        <v>10528.0840992147</v>
      </c>
      <c r="L24" s="115">
        <v>737702.852831971</v>
      </c>
      <c r="M24" s="25" t="s">
        <v>23</v>
      </c>
      <c r="N24" s="25" t="s">
        <v>98</v>
      </c>
      <c r="O24" s="116"/>
    </row>
    <row r="25" ht="28" spans="1:15">
      <c r="A25" s="86">
        <v>20</v>
      </c>
      <c r="B25" s="25" t="s">
        <v>20</v>
      </c>
      <c r="C25" s="25">
        <v>1502</v>
      </c>
      <c r="D25" s="25">
        <v>15</v>
      </c>
      <c r="E25" s="25" t="s">
        <v>22</v>
      </c>
      <c r="F25" s="25">
        <v>2.9</v>
      </c>
      <c r="G25" s="107">
        <v>88.73</v>
      </c>
      <c r="H25" s="107">
        <v>18.66</v>
      </c>
      <c r="I25" s="112">
        <v>70.07</v>
      </c>
      <c r="J25" s="113">
        <v>8192.96304122293</v>
      </c>
      <c r="K25" s="114">
        <v>10374.7910753205</v>
      </c>
      <c r="L25" s="115">
        <v>726961.61064771</v>
      </c>
      <c r="M25" s="25" t="s">
        <v>23</v>
      </c>
      <c r="N25" s="25" t="s">
        <v>98</v>
      </c>
      <c r="O25" s="116"/>
    </row>
    <row r="26" ht="28" spans="1:15">
      <c r="A26" s="86">
        <v>21</v>
      </c>
      <c r="B26" s="25" t="s">
        <v>20</v>
      </c>
      <c r="C26" s="25">
        <v>902</v>
      </c>
      <c r="D26" s="25">
        <v>9</v>
      </c>
      <c r="E26" s="25" t="s">
        <v>22</v>
      </c>
      <c r="F26" s="25">
        <v>2.9</v>
      </c>
      <c r="G26" s="107">
        <v>88.73</v>
      </c>
      <c r="H26" s="107">
        <v>18.66</v>
      </c>
      <c r="I26" s="112">
        <v>70.07</v>
      </c>
      <c r="J26" s="113">
        <v>8213.13893472805</v>
      </c>
      <c r="K26" s="114">
        <v>10400.3399126362</v>
      </c>
      <c r="L26" s="115">
        <v>728751.81767842</v>
      </c>
      <c r="M26" s="25" t="s">
        <v>23</v>
      </c>
      <c r="N26" s="25" t="s">
        <v>98</v>
      </c>
      <c r="O26" s="116"/>
    </row>
    <row r="27" ht="28" spans="1:15">
      <c r="A27" s="86">
        <v>22</v>
      </c>
      <c r="B27" s="25" t="s">
        <v>20</v>
      </c>
      <c r="C27" s="25">
        <v>702</v>
      </c>
      <c r="D27" s="25">
        <v>7</v>
      </c>
      <c r="E27" s="25" t="s">
        <v>22</v>
      </c>
      <c r="F27" s="25">
        <v>2.9</v>
      </c>
      <c r="G27" s="107">
        <v>88.73</v>
      </c>
      <c r="H27" s="107">
        <v>18.66</v>
      </c>
      <c r="I27" s="112">
        <v>70.07</v>
      </c>
      <c r="J27" s="113">
        <v>8152.61125421267</v>
      </c>
      <c r="K27" s="114">
        <v>10323.6934006892</v>
      </c>
      <c r="L27" s="115">
        <v>723381.19658629</v>
      </c>
      <c r="M27" s="25" t="s">
        <v>23</v>
      </c>
      <c r="N27" s="25" t="s">
        <v>98</v>
      </c>
      <c r="O27" s="116"/>
    </row>
    <row r="28" ht="28" spans="1:15">
      <c r="A28" s="86">
        <v>23</v>
      </c>
      <c r="B28" s="25" t="s">
        <v>20</v>
      </c>
      <c r="C28" s="25">
        <v>602</v>
      </c>
      <c r="D28" s="25">
        <v>6</v>
      </c>
      <c r="E28" s="25" t="s">
        <v>22</v>
      </c>
      <c r="F28" s="25">
        <v>2.9</v>
      </c>
      <c r="G28" s="107">
        <v>88.73</v>
      </c>
      <c r="H28" s="107">
        <v>18.66</v>
      </c>
      <c r="I28" s="112">
        <v>70.07</v>
      </c>
      <c r="J28" s="113">
        <v>8137.47933408383</v>
      </c>
      <c r="K28" s="114">
        <v>10304.5317727024</v>
      </c>
      <c r="L28" s="115">
        <v>722038.541313258</v>
      </c>
      <c r="M28" s="25" t="s">
        <v>23</v>
      </c>
      <c r="N28" s="25" t="s">
        <v>98</v>
      </c>
      <c r="O28" s="116"/>
    </row>
    <row r="29" ht="28" spans="1:15">
      <c r="A29" s="86">
        <v>24</v>
      </c>
      <c r="B29" s="25" t="s">
        <v>20</v>
      </c>
      <c r="C29" s="25">
        <v>502</v>
      </c>
      <c r="D29" s="25">
        <v>5</v>
      </c>
      <c r="E29" s="25" t="s">
        <v>22</v>
      </c>
      <c r="F29" s="25">
        <v>2.9</v>
      </c>
      <c r="G29" s="107">
        <v>88.73</v>
      </c>
      <c r="H29" s="107">
        <v>18.66</v>
      </c>
      <c r="I29" s="112">
        <v>70.07</v>
      </c>
      <c r="J29" s="113">
        <v>7920.58847890369</v>
      </c>
      <c r="K29" s="114">
        <v>10029.8817715588</v>
      </c>
      <c r="L29" s="115">
        <v>702793.815733124</v>
      </c>
      <c r="M29" s="25" t="s">
        <v>23</v>
      </c>
      <c r="N29" s="25" t="s">
        <v>98</v>
      </c>
      <c r="O29" s="116"/>
    </row>
    <row r="30" ht="28" spans="1:15">
      <c r="A30" s="86">
        <v>25</v>
      </c>
      <c r="B30" s="25" t="s">
        <v>20</v>
      </c>
      <c r="C30" s="25">
        <v>2503</v>
      </c>
      <c r="D30" s="25">
        <v>25</v>
      </c>
      <c r="E30" s="25" t="s">
        <v>45</v>
      </c>
      <c r="F30" s="25">
        <v>2.9</v>
      </c>
      <c r="G30" s="107">
        <v>106.33</v>
      </c>
      <c r="H30" s="107">
        <v>22.36</v>
      </c>
      <c r="I30" s="112">
        <v>83.97</v>
      </c>
      <c r="J30" s="113">
        <v>8545.59254688927</v>
      </c>
      <c r="K30" s="114">
        <v>10821.1605991513</v>
      </c>
      <c r="L30" s="115">
        <v>908652.855510736</v>
      </c>
      <c r="M30" s="25" t="s">
        <v>23</v>
      </c>
      <c r="N30" s="25" t="s">
        <v>98</v>
      </c>
      <c r="O30" s="116"/>
    </row>
    <row r="31" ht="28" spans="1:15">
      <c r="A31" s="86">
        <v>26</v>
      </c>
      <c r="B31" s="25" t="s">
        <v>20</v>
      </c>
      <c r="C31" s="25">
        <v>2403</v>
      </c>
      <c r="D31" s="25">
        <v>24</v>
      </c>
      <c r="E31" s="25" t="s">
        <v>45</v>
      </c>
      <c r="F31" s="25">
        <v>2.9</v>
      </c>
      <c r="G31" s="107">
        <v>106.33</v>
      </c>
      <c r="H31" s="107">
        <v>22.36</v>
      </c>
      <c r="I31" s="112">
        <v>83.97</v>
      </c>
      <c r="J31" s="113">
        <v>8575.85638714696</v>
      </c>
      <c r="K31" s="114">
        <v>10859.4832636101</v>
      </c>
      <c r="L31" s="115">
        <v>911870.809645336</v>
      </c>
      <c r="M31" s="25" t="s">
        <v>23</v>
      </c>
      <c r="N31" s="25" t="s">
        <v>98</v>
      </c>
      <c r="O31" s="116"/>
    </row>
    <row r="32" ht="28" spans="1:15">
      <c r="A32" s="86">
        <v>27</v>
      </c>
      <c r="B32" s="25" t="s">
        <v>20</v>
      </c>
      <c r="C32" s="25">
        <v>2303</v>
      </c>
      <c r="D32" s="25">
        <v>23</v>
      </c>
      <c r="E32" s="25" t="s">
        <v>45</v>
      </c>
      <c r="F32" s="25">
        <v>2.9</v>
      </c>
      <c r="G32" s="107">
        <v>106.33</v>
      </c>
      <c r="H32" s="107">
        <v>22.36</v>
      </c>
      <c r="I32" s="112">
        <v>83.97</v>
      </c>
      <c r="J32" s="113">
        <v>8606.12022740466</v>
      </c>
      <c r="K32" s="114">
        <v>10897.8059280688</v>
      </c>
      <c r="L32" s="115">
        <v>915088.763779937</v>
      </c>
      <c r="M32" s="25" t="s">
        <v>23</v>
      </c>
      <c r="N32" s="25" t="s">
        <v>98</v>
      </c>
      <c r="O32" s="116"/>
    </row>
    <row r="33" ht="28" spans="1:15">
      <c r="A33" s="86">
        <v>28</v>
      </c>
      <c r="B33" s="25" t="s">
        <v>20</v>
      </c>
      <c r="C33" s="25">
        <v>2203</v>
      </c>
      <c r="D33" s="25">
        <v>22</v>
      </c>
      <c r="E33" s="25" t="s">
        <v>45</v>
      </c>
      <c r="F33" s="25">
        <v>2.9</v>
      </c>
      <c r="G33" s="107">
        <v>106.33</v>
      </c>
      <c r="H33" s="107">
        <v>22.36</v>
      </c>
      <c r="I33" s="112">
        <v>83.97</v>
      </c>
      <c r="J33" s="113">
        <v>8636.38406766235</v>
      </c>
      <c r="K33" s="114">
        <v>10936.1285925275</v>
      </c>
      <c r="L33" s="115">
        <v>918306.717914538</v>
      </c>
      <c r="M33" s="25" t="s">
        <v>23</v>
      </c>
      <c r="N33" s="25" t="s">
        <v>98</v>
      </c>
      <c r="O33" s="116"/>
    </row>
    <row r="34" ht="28" spans="1:15">
      <c r="A34" s="86">
        <v>29</v>
      </c>
      <c r="B34" s="25" t="s">
        <v>20</v>
      </c>
      <c r="C34" s="25">
        <v>2103</v>
      </c>
      <c r="D34" s="25">
        <v>21</v>
      </c>
      <c r="E34" s="25" t="s">
        <v>45</v>
      </c>
      <c r="F34" s="25">
        <v>2.9</v>
      </c>
      <c r="G34" s="107">
        <v>106.33</v>
      </c>
      <c r="H34" s="107">
        <v>22.36</v>
      </c>
      <c r="I34" s="112">
        <v>83.97</v>
      </c>
      <c r="J34" s="113">
        <v>8606.12022740466</v>
      </c>
      <c r="K34" s="114">
        <v>10897.8059280688</v>
      </c>
      <c r="L34" s="115">
        <v>915088.763779937</v>
      </c>
      <c r="M34" s="25" t="s">
        <v>23</v>
      </c>
      <c r="N34" s="25" t="s">
        <v>98</v>
      </c>
      <c r="O34" s="116"/>
    </row>
    <row r="35" ht="28" spans="1:15">
      <c r="A35" s="86">
        <v>30</v>
      </c>
      <c r="B35" s="25" t="s">
        <v>20</v>
      </c>
      <c r="C35" s="25">
        <v>2003</v>
      </c>
      <c r="D35" s="25">
        <v>20</v>
      </c>
      <c r="E35" s="25" t="s">
        <v>45</v>
      </c>
      <c r="F35" s="25">
        <v>2.9</v>
      </c>
      <c r="G35" s="107">
        <v>106.33</v>
      </c>
      <c r="H35" s="107">
        <v>22.36</v>
      </c>
      <c r="I35" s="112">
        <v>83.97</v>
      </c>
      <c r="J35" s="113">
        <v>8575.85638714696</v>
      </c>
      <c r="K35" s="114">
        <v>10859.4832636101</v>
      </c>
      <c r="L35" s="115">
        <v>911870.809645336</v>
      </c>
      <c r="M35" s="25" t="s">
        <v>23</v>
      </c>
      <c r="N35" s="25" t="s">
        <v>98</v>
      </c>
      <c r="O35" s="116"/>
    </row>
    <row r="36" ht="28" spans="1:15">
      <c r="A36" s="86">
        <v>31</v>
      </c>
      <c r="B36" s="25" t="s">
        <v>20</v>
      </c>
      <c r="C36" s="25">
        <v>1903</v>
      </c>
      <c r="D36" s="25">
        <v>19</v>
      </c>
      <c r="E36" s="25" t="s">
        <v>45</v>
      </c>
      <c r="F36" s="25">
        <v>2.9</v>
      </c>
      <c r="G36" s="107">
        <v>106.33</v>
      </c>
      <c r="H36" s="107">
        <v>22.36</v>
      </c>
      <c r="I36" s="112">
        <v>83.97</v>
      </c>
      <c r="J36" s="113">
        <v>8545.59254688927</v>
      </c>
      <c r="K36" s="114">
        <v>10821.1605991513</v>
      </c>
      <c r="L36" s="115">
        <v>908652.855510736</v>
      </c>
      <c r="M36" s="25" t="s">
        <v>23</v>
      </c>
      <c r="N36" s="25" t="s">
        <v>98</v>
      </c>
      <c r="O36" s="116"/>
    </row>
    <row r="37" ht="28" spans="1:15">
      <c r="A37" s="86">
        <v>32</v>
      </c>
      <c r="B37" s="25" t="s">
        <v>20</v>
      </c>
      <c r="C37" s="25">
        <v>1703</v>
      </c>
      <c r="D37" s="25">
        <v>17</v>
      </c>
      <c r="E37" s="25" t="s">
        <v>45</v>
      </c>
      <c r="F37" s="25">
        <v>2.9</v>
      </c>
      <c r="G37" s="107">
        <v>106.33</v>
      </c>
      <c r="H37" s="107">
        <v>22.36</v>
      </c>
      <c r="I37" s="112">
        <v>83.97</v>
      </c>
      <c r="J37" s="113">
        <v>8485.06486637388</v>
      </c>
      <c r="K37" s="114">
        <v>10744.5152702338</v>
      </c>
      <c r="L37" s="115">
        <v>902216.947241535</v>
      </c>
      <c r="M37" s="25" t="s">
        <v>23</v>
      </c>
      <c r="N37" s="25" t="s">
        <v>98</v>
      </c>
      <c r="O37" s="116"/>
    </row>
    <row r="38" ht="28" spans="1:15">
      <c r="A38" s="86">
        <v>33</v>
      </c>
      <c r="B38" s="25" t="s">
        <v>20</v>
      </c>
      <c r="C38" s="25">
        <v>1603</v>
      </c>
      <c r="D38" s="25">
        <v>16</v>
      </c>
      <c r="E38" s="25" t="s">
        <v>45</v>
      </c>
      <c r="F38" s="25">
        <v>2.9</v>
      </c>
      <c r="G38" s="107">
        <v>106.33</v>
      </c>
      <c r="H38" s="107">
        <v>22.36</v>
      </c>
      <c r="I38" s="112">
        <v>83.97</v>
      </c>
      <c r="J38" s="113">
        <v>8454.80102611619</v>
      </c>
      <c r="K38" s="114">
        <v>10706.1926057751</v>
      </c>
      <c r="L38" s="115">
        <v>898998.993106934</v>
      </c>
      <c r="M38" s="25" t="s">
        <v>23</v>
      </c>
      <c r="N38" s="25" t="s">
        <v>98</v>
      </c>
      <c r="O38" s="116"/>
    </row>
    <row r="39" ht="28" spans="1:15">
      <c r="A39" s="86">
        <v>34</v>
      </c>
      <c r="B39" s="25" t="s">
        <v>20</v>
      </c>
      <c r="C39" s="25">
        <v>1503</v>
      </c>
      <c r="D39" s="25">
        <v>15</v>
      </c>
      <c r="E39" s="25" t="s">
        <v>45</v>
      </c>
      <c r="F39" s="25">
        <v>2.9</v>
      </c>
      <c r="G39" s="107">
        <v>106.33</v>
      </c>
      <c r="H39" s="107">
        <v>22.36</v>
      </c>
      <c r="I39" s="112">
        <v>83.97</v>
      </c>
      <c r="J39" s="113">
        <v>8424.5371858585</v>
      </c>
      <c r="K39" s="114">
        <v>10667.8699413164</v>
      </c>
      <c r="L39" s="115">
        <v>895781.038972334</v>
      </c>
      <c r="M39" s="25" t="s">
        <v>23</v>
      </c>
      <c r="N39" s="25" t="s">
        <v>98</v>
      </c>
      <c r="O39" s="116"/>
    </row>
    <row r="40" ht="28" spans="1:15">
      <c r="A40" s="86">
        <v>35</v>
      </c>
      <c r="B40" s="25" t="s">
        <v>20</v>
      </c>
      <c r="C40" s="25">
        <v>703</v>
      </c>
      <c r="D40" s="25">
        <v>7</v>
      </c>
      <c r="E40" s="25" t="s">
        <v>45</v>
      </c>
      <c r="F40" s="25">
        <v>2.9</v>
      </c>
      <c r="G40" s="107">
        <v>106.33</v>
      </c>
      <c r="H40" s="107">
        <v>22.36</v>
      </c>
      <c r="I40" s="112">
        <v>83.97</v>
      </c>
      <c r="J40" s="113">
        <v>8182.42646379695</v>
      </c>
      <c r="K40" s="114">
        <v>10361.2886256464</v>
      </c>
      <c r="L40" s="115">
        <v>870037.40589553</v>
      </c>
      <c r="M40" s="25" t="s">
        <v>23</v>
      </c>
      <c r="N40" s="25" t="s">
        <v>98</v>
      </c>
      <c r="O40" s="116"/>
    </row>
    <row r="41" ht="28" spans="1:15">
      <c r="A41" s="86">
        <v>36</v>
      </c>
      <c r="B41" s="25" t="s">
        <v>20</v>
      </c>
      <c r="C41" s="25">
        <v>603</v>
      </c>
      <c r="D41" s="25">
        <v>6</v>
      </c>
      <c r="E41" s="25" t="s">
        <v>45</v>
      </c>
      <c r="F41" s="25">
        <v>2.9</v>
      </c>
      <c r="G41" s="107">
        <v>106.33</v>
      </c>
      <c r="H41" s="107">
        <v>22.36</v>
      </c>
      <c r="I41" s="112">
        <v>83.97</v>
      </c>
      <c r="J41" s="113">
        <v>8152.16262353927</v>
      </c>
      <c r="K41" s="114">
        <v>10322.9659611877</v>
      </c>
      <c r="L41" s="115">
        <v>866819.45176093</v>
      </c>
      <c r="M41" s="25" t="s">
        <v>23</v>
      </c>
      <c r="N41" s="25" t="s">
        <v>98</v>
      </c>
      <c r="O41" s="116"/>
    </row>
    <row r="42" ht="28" spans="1:15">
      <c r="A42" s="86">
        <v>37</v>
      </c>
      <c r="B42" s="25" t="s">
        <v>20</v>
      </c>
      <c r="C42" s="25">
        <v>2504</v>
      </c>
      <c r="D42" s="25">
        <v>25</v>
      </c>
      <c r="E42" s="25" t="s">
        <v>55</v>
      </c>
      <c r="F42" s="25">
        <v>2.9</v>
      </c>
      <c r="G42" s="107">
        <v>79.8</v>
      </c>
      <c r="H42" s="107">
        <v>16.78</v>
      </c>
      <c r="I42" s="112">
        <v>63.02</v>
      </c>
      <c r="J42" s="113">
        <v>8045.57376256536</v>
      </c>
      <c r="K42" s="114">
        <v>10187.8258688149</v>
      </c>
      <c r="L42" s="115">
        <v>642036.786252716</v>
      </c>
      <c r="M42" s="25" t="s">
        <v>23</v>
      </c>
      <c r="N42" s="25" t="s">
        <v>98</v>
      </c>
      <c r="O42" s="116"/>
    </row>
    <row r="43" ht="28" spans="1:15">
      <c r="A43" s="86">
        <v>38</v>
      </c>
      <c r="B43" s="25" t="s">
        <v>20</v>
      </c>
      <c r="C43" s="25">
        <v>2404</v>
      </c>
      <c r="D43" s="25">
        <v>24</v>
      </c>
      <c r="E43" s="25" t="s">
        <v>55</v>
      </c>
      <c r="F43" s="25">
        <v>2.9</v>
      </c>
      <c r="G43" s="107">
        <v>79.8</v>
      </c>
      <c r="H43" s="107">
        <v>16.78</v>
      </c>
      <c r="I43" s="112">
        <v>63.02</v>
      </c>
      <c r="J43" s="113">
        <v>8075.83760282306</v>
      </c>
      <c r="K43" s="114">
        <v>10226.1479007502</v>
      </c>
      <c r="L43" s="115">
        <v>644451.84070528</v>
      </c>
      <c r="M43" s="25" t="s">
        <v>23</v>
      </c>
      <c r="N43" s="25" t="s">
        <v>98</v>
      </c>
      <c r="O43" s="116"/>
    </row>
    <row r="44" ht="28" spans="1:15">
      <c r="A44" s="86">
        <v>39</v>
      </c>
      <c r="B44" s="25" t="s">
        <v>20</v>
      </c>
      <c r="C44" s="25">
        <v>2304</v>
      </c>
      <c r="D44" s="25">
        <v>23</v>
      </c>
      <c r="E44" s="25" t="s">
        <v>55</v>
      </c>
      <c r="F44" s="25">
        <v>2.9</v>
      </c>
      <c r="G44" s="107">
        <v>79.8</v>
      </c>
      <c r="H44" s="107">
        <v>16.78</v>
      </c>
      <c r="I44" s="112">
        <v>63.02</v>
      </c>
      <c r="J44" s="113">
        <v>8106.10144308075</v>
      </c>
      <c r="K44" s="114">
        <v>10264.4699326856</v>
      </c>
      <c r="L44" s="115">
        <v>646866.895157844</v>
      </c>
      <c r="M44" s="25" t="s">
        <v>23</v>
      </c>
      <c r="N44" s="25" t="s">
        <v>98</v>
      </c>
      <c r="O44" s="116"/>
    </row>
    <row r="45" ht="28" spans="1:15">
      <c r="A45" s="86">
        <v>40</v>
      </c>
      <c r="B45" s="25" t="s">
        <v>20</v>
      </c>
      <c r="C45" s="25">
        <v>2204</v>
      </c>
      <c r="D45" s="25">
        <v>22</v>
      </c>
      <c r="E45" s="25" t="s">
        <v>55</v>
      </c>
      <c r="F45" s="25">
        <v>2.9</v>
      </c>
      <c r="G45" s="107">
        <v>79.8</v>
      </c>
      <c r="H45" s="107">
        <v>16.78</v>
      </c>
      <c r="I45" s="112">
        <v>63.02</v>
      </c>
      <c r="J45" s="113">
        <v>8106.10144308075</v>
      </c>
      <c r="K45" s="114">
        <v>10264.4699326856</v>
      </c>
      <c r="L45" s="115">
        <v>646866.895157844</v>
      </c>
      <c r="M45" s="25" t="s">
        <v>23</v>
      </c>
      <c r="N45" s="25" t="s">
        <v>98</v>
      </c>
      <c r="O45" s="116"/>
    </row>
    <row r="46" ht="28" spans="1:15">
      <c r="A46" s="86">
        <v>41</v>
      </c>
      <c r="B46" s="25" t="s">
        <v>20</v>
      </c>
      <c r="C46" s="25">
        <v>2104</v>
      </c>
      <c r="D46" s="25">
        <v>21</v>
      </c>
      <c r="E46" s="25" t="s">
        <v>55</v>
      </c>
      <c r="F46" s="25">
        <v>2.9</v>
      </c>
      <c r="G46" s="107">
        <v>79.8</v>
      </c>
      <c r="H46" s="107">
        <v>16.78</v>
      </c>
      <c r="I46" s="112">
        <v>63.02</v>
      </c>
      <c r="J46" s="113">
        <v>8075.83760282306</v>
      </c>
      <c r="K46" s="114">
        <v>10226.1479007502</v>
      </c>
      <c r="L46" s="115">
        <v>644451.84070528</v>
      </c>
      <c r="M46" s="25" t="s">
        <v>23</v>
      </c>
      <c r="N46" s="25" t="s">
        <v>98</v>
      </c>
      <c r="O46" s="116"/>
    </row>
    <row r="47" ht="28" spans="1:15">
      <c r="A47" s="86">
        <v>42</v>
      </c>
      <c r="B47" s="25" t="s">
        <v>20</v>
      </c>
      <c r="C47" s="25">
        <v>2004</v>
      </c>
      <c r="D47" s="25">
        <v>20</v>
      </c>
      <c r="E47" s="25" t="s">
        <v>55</v>
      </c>
      <c r="F47" s="25">
        <v>2.9</v>
      </c>
      <c r="G47" s="107">
        <v>79.8</v>
      </c>
      <c r="H47" s="107">
        <v>16.78</v>
      </c>
      <c r="I47" s="112">
        <v>63.02</v>
      </c>
      <c r="J47" s="113">
        <v>8045.57376256536</v>
      </c>
      <c r="K47" s="114">
        <v>10187.8258688149</v>
      </c>
      <c r="L47" s="115">
        <v>642036.786252716</v>
      </c>
      <c r="M47" s="25" t="s">
        <v>23</v>
      </c>
      <c r="N47" s="25" t="s">
        <v>98</v>
      </c>
      <c r="O47" s="116"/>
    </row>
    <row r="48" ht="28" spans="1:15">
      <c r="A48" s="86">
        <v>43</v>
      </c>
      <c r="B48" s="25" t="s">
        <v>20</v>
      </c>
      <c r="C48" s="25">
        <v>1404</v>
      </c>
      <c r="D48" s="25">
        <v>14</v>
      </c>
      <c r="E48" s="25" t="s">
        <v>55</v>
      </c>
      <c r="F48" s="25">
        <v>2.9</v>
      </c>
      <c r="G48" s="107">
        <v>79.8</v>
      </c>
      <c r="H48" s="107">
        <v>16.78</v>
      </c>
      <c r="I48" s="112">
        <v>63.02</v>
      </c>
      <c r="J48" s="113">
        <v>7863.9907210192</v>
      </c>
      <c r="K48" s="114">
        <v>9957.89367720298</v>
      </c>
      <c r="L48" s="115">
        <v>627546.459537332</v>
      </c>
      <c r="M48" s="25" t="s">
        <v>23</v>
      </c>
      <c r="N48" s="25" t="s">
        <v>98</v>
      </c>
      <c r="O48" s="116"/>
    </row>
    <row r="49" ht="28" spans="1:15">
      <c r="A49" s="86">
        <v>44</v>
      </c>
      <c r="B49" s="25" t="s">
        <v>20</v>
      </c>
      <c r="C49" s="25">
        <v>904</v>
      </c>
      <c r="D49" s="25">
        <v>9</v>
      </c>
      <c r="E49" s="25" t="s">
        <v>55</v>
      </c>
      <c r="F49" s="25">
        <v>2.9</v>
      </c>
      <c r="G49" s="107">
        <v>79.8</v>
      </c>
      <c r="H49" s="107">
        <v>16.78</v>
      </c>
      <c r="I49" s="112">
        <v>63.02</v>
      </c>
      <c r="J49" s="113">
        <v>7712.67151973074</v>
      </c>
      <c r="K49" s="114">
        <v>9766.28351752639</v>
      </c>
      <c r="L49" s="115">
        <v>615471.187274513</v>
      </c>
      <c r="M49" s="25" t="s">
        <v>23</v>
      </c>
      <c r="N49" s="25" t="s">
        <v>98</v>
      </c>
      <c r="O49" s="116"/>
    </row>
    <row r="50" ht="28" spans="1:15">
      <c r="A50" s="86">
        <v>45</v>
      </c>
      <c r="B50" s="25" t="s">
        <v>20</v>
      </c>
      <c r="C50" s="25">
        <v>804</v>
      </c>
      <c r="D50" s="25">
        <v>8</v>
      </c>
      <c r="E50" s="25" t="s">
        <v>55</v>
      </c>
      <c r="F50" s="25">
        <v>2.9</v>
      </c>
      <c r="G50" s="107">
        <v>79.8</v>
      </c>
      <c r="H50" s="107">
        <v>16.78</v>
      </c>
      <c r="I50" s="112">
        <v>63.02</v>
      </c>
      <c r="J50" s="113">
        <v>7682.40767947305</v>
      </c>
      <c r="K50" s="114">
        <v>9727.96148559107</v>
      </c>
      <c r="L50" s="115">
        <v>613056.132821949</v>
      </c>
      <c r="M50" s="25" t="s">
        <v>23</v>
      </c>
      <c r="N50" s="25" t="s">
        <v>98</v>
      </c>
      <c r="O50" s="116"/>
    </row>
    <row r="51" ht="28" spans="1:15">
      <c r="A51" s="86">
        <v>46</v>
      </c>
      <c r="B51" s="25" t="s">
        <v>20</v>
      </c>
      <c r="C51" s="25">
        <v>704</v>
      </c>
      <c r="D51" s="25">
        <v>7</v>
      </c>
      <c r="E51" s="25" t="s">
        <v>55</v>
      </c>
      <c r="F51" s="25">
        <v>2.9</v>
      </c>
      <c r="G51" s="107">
        <v>79.8</v>
      </c>
      <c r="H51" s="107">
        <v>16.78</v>
      </c>
      <c r="I51" s="112">
        <v>63.02</v>
      </c>
      <c r="J51" s="113">
        <v>7652.14383921535</v>
      </c>
      <c r="K51" s="114">
        <v>9689.63945365575</v>
      </c>
      <c r="L51" s="115">
        <v>610641.078369385</v>
      </c>
      <c r="M51" s="25" t="s">
        <v>23</v>
      </c>
      <c r="N51" s="25" t="s">
        <v>98</v>
      </c>
      <c r="O51" s="116"/>
    </row>
    <row r="52" ht="28" spans="1:15">
      <c r="A52" s="86">
        <v>47</v>
      </c>
      <c r="B52" s="25" t="s">
        <v>20</v>
      </c>
      <c r="C52" s="25">
        <v>604</v>
      </c>
      <c r="D52" s="25">
        <v>6</v>
      </c>
      <c r="E52" s="25" t="s">
        <v>55</v>
      </c>
      <c r="F52" s="25">
        <v>2.9</v>
      </c>
      <c r="G52" s="107">
        <v>79.8</v>
      </c>
      <c r="H52" s="107">
        <v>16.78</v>
      </c>
      <c r="I52" s="112">
        <v>63.02</v>
      </c>
      <c r="J52" s="113">
        <v>7637.01191908651</v>
      </c>
      <c r="K52" s="114">
        <v>9670.47843768809</v>
      </c>
      <c r="L52" s="115">
        <v>609433.551143103</v>
      </c>
      <c r="M52" s="25" t="s">
        <v>23</v>
      </c>
      <c r="N52" s="25" t="s">
        <v>98</v>
      </c>
      <c r="O52" s="116"/>
    </row>
    <row r="53" ht="28" spans="1:15">
      <c r="A53" s="86">
        <v>48</v>
      </c>
      <c r="B53" s="25" t="s">
        <v>20</v>
      </c>
      <c r="C53" s="25">
        <v>504</v>
      </c>
      <c r="D53" s="25">
        <v>5</v>
      </c>
      <c r="E53" s="25" t="s">
        <v>55</v>
      </c>
      <c r="F53" s="25">
        <v>2.9</v>
      </c>
      <c r="G53" s="107">
        <v>79.8</v>
      </c>
      <c r="H53" s="107">
        <v>16.78</v>
      </c>
      <c r="I53" s="112">
        <v>63.02</v>
      </c>
      <c r="J53" s="113">
        <v>7420.12106390638</v>
      </c>
      <c r="K53" s="114">
        <v>9395.8372088183</v>
      </c>
      <c r="L53" s="115">
        <v>592125.660899729</v>
      </c>
      <c r="M53" s="25" t="s">
        <v>23</v>
      </c>
      <c r="N53" s="25" t="s">
        <v>98</v>
      </c>
      <c r="O53" s="116"/>
    </row>
    <row r="54" ht="28" spans="1:15">
      <c r="A54" s="86">
        <v>49</v>
      </c>
      <c r="B54" s="25" t="s">
        <v>20</v>
      </c>
      <c r="C54" s="25">
        <v>404</v>
      </c>
      <c r="D54" s="25">
        <v>4</v>
      </c>
      <c r="E54" s="25" t="s">
        <v>55</v>
      </c>
      <c r="F54" s="25">
        <v>2.9</v>
      </c>
      <c r="G54" s="107">
        <v>79.8</v>
      </c>
      <c r="H54" s="107">
        <v>16.78</v>
      </c>
      <c r="I54" s="112">
        <v>63.02</v>
      </c>
      <c r="J54" s="113">
        <v>7606.74807882881</v>
      </c>
      <c r="K54" s="114">
        <v>9632.15640575276</v>
      </c>
      <c r="L54" s="115">
        <v>607018.496690539</v>
      </c>
      <c r="M54" s="25" t="s">
        <v>23</v>
      </c>
      <c r="N54" s="25" t="s">
        <v>98</v>
      </c>
      <c r="O54" s="116"/>
    </row>
    <row r="55" ht="28" spans="1:15">
      <c r="A55" s="86">
        <v>50</v>
      </c>
      <c r="B55" s="25" t="s">
        <v>20</v>
      </c>
      <c r="C55" s="25">
        <v>2605</v>
      </c>
      <c r="D55" s="25">
        <v>26</v>
      </c>
      <c r="E55" s="25" t="s">
        <v>55</v>
      </c>
      <c r="F55" s="25">
        <v>2.9</v>
      </c>
      <c r="G55" s="107">
        <v>79.81</v>
      </c>
      <c r="H55" s="107">
        <v>16.78</v>
      </c>
      <c r="I55" s="112">
        <v>63.03</v>
      </c>
      <c r="J55" s="113">
        <v>7697.98813562333</v>
      </c>
      <c r="K55" s="114">
        <v>9747.36527215767</v>
      </c>
      <c r="L55" s="115">
        <v>614376.433104098</v>
      </c>
      <c r="M55" s="25" t="s">
        <v>23</v>
      </c>
      <c r="N55" s="25" t="s">
        <v>98</v>
      </c>
      <c r="O55" s="116"/>
    </row>
    <row r="56" ht="28" spans="1:15">
      <c r="A56" s="86">
        <v>51</v>
      </c>
      <c r="B56" s="25" t="s">
        <v>20</v>
      </c>
      <c r="C56" s="25">
        <v>2505</v>
      </c>
      <c r="D56" s="25">
        <v>25</v>
      </c>
      <c r="E56" s="25" t="s">
        <v>55</v>
      </c>
      <c r="F56" s="25">
        <v>2.9</v>
      </c>
      <c r="G56" s="107">
        <v>79.81</v>
      </c>
      <c r="H56" s="107">
        <v>16.78</v>
      </c>
      <c r="I56" s="112">
        <v>63.03</v>
      </c>
      <c r="J56" s="113">
        <v>7930.01091093232</v>
      </c>
      <c r="K56" s="114">
        <v>10041.1577153976</v>
      </c>
      <c r="L56" s="115">
        <v>632894.170801508</v>
      </c>
      <c r="M56" s="25" t="s">
        <v>23</v>
      </c>
      <c r="N56" s="25" t="s">
        <v>98</v>
      </c>
      <c r="O56" s="116"/>
    </row>
    <row r="57" ht="28" spans="1:15">
      <c r="A57" s="86">
        <v>52</v>
      </c>
      <c r="B57" s="25" t="s">
        <v>20</v>
      </c>
      <c r="C57" s="25">
        <v>2405</v>
      </c>
      <c r="D57" s="25">
        <v>24</v>
      </c>
      <c r="E57" s="25" t="s">
        <v>55</v>
      </c>
      <c r="F57" s="25">
        <v>2.9</v>
      </c>
      <c r="G57" s="107">
        <v>79.81</v>
      </c>
      <c r="H57" s="107">
        <v>16.78</v>
      </c>
      <c r="I57" s="112">
        <v>63.03</v>
      </c>
      <c r="J57" s="113">
        <v>7960.27475119002</v>
      </c>
      <c r="K57" s="114">
        <v>10079.4784688636</v>
      </c>
      <c r="L57" s="115">
        <v>635309.527892475</v>
      </c>
      <c r="M57" s="25" t="s">
        <v>23</v>
      </c>
      <c r="N57" s="25" t="s">
        <v>98</v>
      </c>
      <c r="O57" s="116"/>
    </row>
    <row r="58" ht="28" spans="1:15">
      <c r="A58" s="86">
        <v>53</v>
      </c>
      <c r="B58" s="25" t="s">
        <v>20</v>
      </c>
      <c r="C58" s="25">
        <v>2305</v>
      </c>
      <c r="D58" s="25">
        <v>23</v>
      </c>
      <c r="E58" s="25" t="s">
        <v>55</v>
      </c>
      <c r="F58" s="25">
        <v>2.9</v>
      </c>
      <c r="G58" s="107">
        <v>79.81</v>
      </c>
      <c r="H58" s="107">
        <v>16.78</v>
      </c>
      <c r="I58" s="112">
        <v>63.03</v>
      </c>
      <c r="J58" s="113">
        <v>7990.5385914477</v>
      </c>
      <c r="K58" s="114">
        <v>10117.7992223297</v>
      </c>
      <c r="L58" s="115">
        <v>637724.884983441</v>
      </c>
      <c r="M58" s="25" t="s">
        <v>23</v>
      </c>
      <c r="N58" s="25" t="s">
        <v>98</v>
      </c>
      <c r="O58" s="116"/>
    </row>
    <row r="59" ht="28" spans="1:15">
      <c r="A59" s="86">
        <v>54</v>
      </c>
      <c r="B59" s="25" t="s">
        <v>20</v>
      </c>
      <c r="C59" s="25">
        <v>2205</v>
      </c>
      <c r="D59" s="25">
        <v>22</v>
      </c>
      <c r="E59" s="25" t="s">
        <v>55</v>
      </c>
      <c r="F59" s="25">
        <v>2.9</v>
      </c>
      <c r="G59" s="107">
        <v>79.81</v>
      </c>
      <c r="H59" s="107">
        <v>16.78</v>
      </c>
      <c r="I59" s="112">
        <v>63.03</v>
      </c>
      <c r="J59" s="113">
        <v>8020.8024317054</v>
      </c>
      <c r="K59" s="114">
        <v>10156.1199757958</v>
      </c>
      <c r="L59" s="115">
        <v>640140.242074408</v>
      </c>
      <c r="M59" s="25" t="s">
        <v>23</v>
      </c>
      <c r="N59" s="25" t="s">
        <v>98</v>
      </c>
      <c r="O59" s="116"/>
    </row>
    <row r="60" ht="28" spans="1:15">
      <c r="A60" s="86">
        <v>55</v>
      </c>
      <c r="B60" s="25" t="s">
        <v>20</v>
      </c>
      <c r="C60" s="25">
        <v>2105</v>
      </c>
      <c r="D60" s="25">
        <v>21</v>
      </c>
      <c r="E60" s="25" t="s">
        <v>55</v>
      </c>
      <c r="F60" s="25">
        <v>2.9</v>
      </c>
      <c r="G60" s="107">
        <v>79.81</v>
      </c>
      <c r="H60" s="107">
        <v>16.78</v>
      </c>
      <c r="I60" s="112">
        <v>63.03</v>
      </c>
      <c r="J60" s="113">
        <v>7990.5385914477</v>
      </c>
      <c r="K60" s="114">
        <v>10117.7992223297</v>
      </c>
      <c r="L60" s="115">
        <v>637724.884983441</v>
      </c>
      <c r="M60" s="25" t="s">
        <v>23</v>
      </c>
      <c r="N60" s="25" t="s">
        <v>98</v>
      </c>
      <c r="O60" s="116"/>
    </row>
    <row r="61" ht="28" spans="1:15">
      <c r="A61" s="86">
        <v>56</v>
      </c>
      <c r="B61" s="25" t="s">
        <v>20</v>
      </c>
      <c r="C61" s="25">
        <v>705</v>
      </c>
      <c r="D61" s="25">
        <v>7</v>
      </c>
      <c r="E61" s="25" t="s">
        <v>55</v>
      </c>
      <c r="F61" s="25">
        <v>2.9</v>
      </c>
      <c r="G61" s="107">
        <v>79.81</v>
      </c>
      <c r="H61" s="107">
        <v>16.78</v>
      </c>
      <c r="I61" s="112">
        <v>63.03</v>
      </c>
      <c r="J61" s="113">
        <v>7566.84482784001</v>
      </c>
      <c r="K61" s="114">
        <v>9581.30867380471</v>
      </c>
      <c r="L61" s="115">
        <v>603909.885709911</v>
      </c>
      <c r="M61" s="25" t="s">
        <v>23</v>
      </c>
      <c r="N61" s="25" t="s">
        <v>98</v>
      </c>
      <c r="O61" s="116"/>
    </row>
    <row r="62" ht="28" spans="1:15">
      <c r="A62" s="86">
        <v>57</v>
      </c>
      <c r="B62" s="25" t="s">
        <v>20</v>
      </c>
      <c r="C62" s="25">
        <v>605</v>
      </c>
      <c r="D62" s="25">
        <v>6</v>
      </c>
      <c r="E62" s="25" t="s">
        <v>55</v>
      </c>
      <c r="F62" s="25">
        <v>2.9</v>
      </c>
      <c r="G62" s="107">
        <v>79.81</v>
      </c>
      <c r="H62" s="107">
        <v>16.78</v>
      </c>
      <c r="I62" s="112">
        <v>63.03</v>
      </c>
      <c r="J62" s="113">
        <v>7536.58098758231</v>
      </c>
      <c r="K62" s="114">
        <v>9542.98792033863</v>
      </c>
      <c r="L62" s="115">
        <v>601494.528618944</v>
      </c>
      <c r="M62" s="25" t="s">
        <v>23</v>
      </c>
      <c r="N62" s="25" t="s">
        <v>98</v>
      </c>
      <c r="O62" s="116"/>
    </row>
    <row r="63" ht="28" spans="1:15">
      <c r="A63" s="86">
        <v>58</v>
      </c>
      <c r="B63" s="25" t="s">
        <v>20</v>
      </c>
      <c r="C63" s="25">
        <v>205</v>
      </c>
      <c r="D63" s="25">
        <v>2</v>
      </c>
      <c r="E63" s="25" t="s">
        <v>55</v>
      </c>
      <c r="F63" s="25">
        <v>2.9</v>
      </c>
      <c r="G63" s="107">
        <v>79.81</v>
      </c>
      <c r="H63" s="107">
        <v>16.78</v>
      </c>
      <c r="I63" s="112">
        <v>63.03</v>
      </c>
      <c r="J63" s="113">
        <v>7476.05330706692</v>
      </c>
      <c r="K63" s="114">
        <v>9466.34641340649</v>
      </c>
      <c r="L63" s="115">
        <v>596663.814437011</v>
      </c>
      <c r="M63" s="25" t="s">
        <v>23</v>
      </c>
      <c r="N63" s="25" t="s">
        <v>98</v>
      </c>
      <c r="O63" s="116"/>
    </row>
    <row r="64" ht="28" spans="1:15">
      <c r="A64" s="86">
        <v>59</v>
      </c>
      <c r="B64" s="25" t="s">
        <v>20</v>
      </c>
      <c r="C64" s="25">
        <v>2606</v>
      </c>
      <c r="D64" s="25">
        <v>26</v>
      </c>
      <c r="E64" s="25" t="s">
        <v>45</v>
      </c>
      <c r="F64" s="25">
        <v>2.9</v>
      </c>
      <c r="G64" s="107">
        <v>106.34</v>
      </c>
      <c r="H64" s="107">
        <v>22.36</v>
      </c>
      <c r="I64" s="112">
        <v>83.98</v>
      </c>
      <c r="J64" s="113">
        <v>8005.40296149146</v>
      </c>
      <c r="K64" s="114">
        <v>10136.8724806502</v>
      </c>
      <c r="L64" s="115">
        <v>851294.550925002</v>
      </c>
      <c r="M64" s="25" t="s">
        <v>23</v>
      </c>
      <c r="N64" s="25" t="s">
        <v>98</v>
      </c>
      <c r="O64" s="116"/>
    </row>
    <row r="65" ht="28" spans="1:15">
      <c r="A65" s="86">
        <v>60</v>
      </c>
      <c r="B65" s="25" t="s">
        <v>20</v>
      </c>
      <c r="C65" s="25">
        <v>2506</v>
      </c>
      <c r="D65" s="25">
        <v>25</v>
      </c>
      <c r="E65" s="25" t="s">
        <v>45</v>
      </c>
      <c r="F65" s="25">
        <v>2.9</v>
      </c>
      <c r="G65" s="107">
        <v>106.34</v>
      </c>
      <c r="H65" s="107">
        <v>22.36</v>
      </c>
      <c r="I65" s="112">
        <v>83.98</v>
      </c>
      <c r="J65" s="113">
        <v>8237.42573680044</v>
      </c>
      <c r="K65" s="114">
        <v>10430.6722178061</v>
      </c>
      <c r="L65" s="115">
        <v>875967.852851359</v>
      </c>
      <c r="M65" s="25" t="s">
        <v>23</v>
      </c>
      <c r="N65" s="25" t="s">
        <v>98</v>
      </c>
      <c r="O65" s="116"/>
    </row>
    <row r="66" ht="28" spans="1:15">
      <c r="A66" s="86">
        <v>61</v>
      </c>
      <c r="B66" s="25" t="s">
        <v>20</v>
      </c>
      <c r="C66" s="25">
        <v>2406</v>
      </c>
      <c r="D66" s="25">
        <v>24</v>
      </c>
      <c r="E66" s="25" t="s">
        <v>45</v>
      </c>
      <c r="F66" s="25">
        <v>2.9</v>
      </c>
      <c r="G66" s="107">
        <v>106.34</v>
      </c>
      <c r="H66" s="107">
        <v>22.36</v>
      </c>
      <c r="I66" s="112">
        <v>83.98</v>
      </c>
      <c r="J66" s="113">
        <v>8267.68957705813</v>
      </c>
      <c r="K66" s="114">
        <v>10468.9939226526</v>
      </c>
      <c r="L66" s="115">
        <v>879186.109624362</v>
      </c>
      <c r="M66" s="25" t="s">
        <v>23</v>
      </c>
      <c r="N66" s="25" t="s">
        <v>98</v>
      </c>
      <c r="O66" s="116"/>
    </row>
    <row r="67" ht="28" spans="1:15">
      <c r="A67" s="86">
        <v>62</v>
      </c>
      <c r="B67" s="25" t="s">
        <v>20</v>
      </c>
      <c r="C67" s="25">
        <v>2306</v>
      </c>
      <c r="D67" s="25">
        <v>23</v>
      </c>
      <c r="E67" s="25" t="s">
        <v>45</v>
      </c>
      <c r="F67" s="25">
        <v>2.9</v>
      </c>
      <c r="G67" s="107">
        <v>106.34</v>
      </c>
      <c r="H67" s="107">
        <v>22.36</v>
      </c>
      <c r="I67" s="112">
        <v>83.98</v>
      </c>
      <c r="J67" s="113">
        <v>8297.95341731583</v>
      </c>
      <c r="K67" s="114">
        <v>10507.315627499</v>
      </c>
      <c r="L67" s="115">
        <v>882404.366397365</v>
      </c>
      <c r="M67" s="25" t="s">
        <v>23</v>
      </c>
      <c r="N67" s="25" t="s">
        <v>98</v>
      </c>
      <c r="O67" s="116"/>
    </row>
    <row r="68" ht="28" spans="1:15">
      <c r="A68" s="86">
        <v>63</v>
      </c>
      <c r="B68" s="25" t="s">
        <v>20</v>
      </c>
      <c r="C68" s="25">
        <v>2206</v>
      </c>
      <c r="D68" s="25">
        <v>22</v>
      </c>
      <c r="E68" s="25" t="s">
        <v>45</v>
      </c>
      <c r="F68" s="25">
        <v>2.9</v>
      </c>
      <c r="G68" s="107">
        <v>106.34</v>
      </c>
      <c r="H68" s="107">
        <v>22.36</v>
      </c>
      <c r="I68" s="112">
        <v>83.98</v>
      </c>
      <c r="J68" s="113">
        <v>8328.21725757352</v>
      </c>
      <c r="K68" s="114">
        <v>10545.6373323454</v>
      </c>
      <c r="L68" s="115">
        <v>885622.623170368</v>
      </c>
      <c r="M68" s="25" t="s">
        <v>23</v>
      </c>
      <c r="N68" s="25" t="s">
        <v>98</v>
      </c>
      <c r="O68" s="116"/>
    </row>
    <row r="69" ht="28" spans="1:15">
      <c r="A69" s="86">
        <v>64</v>
      </c>
      <c r="B69" s="25" t="s">
        <v>20</v>
      </c>
      <c r="C69" s="25">
        <v>2106</v>
      </c>
      <c r="D69" s="25">
        <v>21</v>
      </c>
      <c r="E69" s="25" t="s">
        <v>45</v>
      </c>
      <c r="F69" s="25">
        <v>2.9</v>
      </c>
      <c r="G69" s="107">
        <v>106.34</v>
      </c>
      <c r="H69" s="107">
        <v>22.36</v>
      </c>
      <c r="I69" s="112">
        <v>83.98</v>
      </c>
      <c r="J69" s="113">
        <v>8297.95341731583</v>
      </c>
      <c r="K69" s="114">
        <v>10507.315627499</v>
      </c>
      <c r="L69" s="115">
        <v>882404.366397365</v>
      </c>
      <c r="M69" s="25" t="s">
        <v>23</v>
      </c>
      <c r="N69" s="25" t="s">
        <v>98</v>
      </c>
      <c r="O69" s="116"/>
    </row>
    <row r="70" ht="28" spans="1:15">
      <c r="A70" s="86">
        <v>65</v>
      </c>
      <c r="B70" s="25" t="s">
        <v>20</v>
      </c>
      <c r="C70" s="25">
        <v>2006</v>
      </c>
      <c r="D70" s="25">
        <v>20</v>
      </c>
      <c r="E70" s="25" t="s">
        <v>45</v>
      </c>
      <c r="F70" s="25">
        <v>2.9</v>
      </c>
      <c r="G70" s="107">
        <v>106.34</v>
      </c>
      <c r="H70" s="107">
        <v>22.36</v>
      </c>
      <c r="I70" s="112">
        <v>83.98</v>
      </c>
      <c r="J70" s="113">
        <v>8267.68957705813</v>
      </c>
      <c r="K70" s="114">
        <v>10468.9939226526</v>
      </c>
      <c r="L70" s="115">
        <v>879186.109624362</v>
      </c>
      <c r="M70" s="25" t="s">
        <v>23</v>
      </c>
      <c r="N70" s="25" t="s">
        <v>98</v>
      </c>
      <c r="O70" s="116"/>
    </row>
    <row r="71" ht="28" spans="1:15">
      <c r="A71" s="86">
        <v>66</v>
      </c>
      <c r="B71" s="25" t="s">
        <v>20</v>
      </c>
      <c r="C71" s="25">
        <v>1606</v>
      </c>
      <c r="D71" s="25">
        <v>16</v>
      </c>
      <c r="E71" s="25" t="s">
        <v>45</v>
      </c>
      <c r="F71" s="25">
        <v>2.9</v>
      </c>
      <c r="G71" s="107">
        <v>106.34</v>
      </c>
      <c r="H71" s="107">
        <v>22.36</v>
      </c>
      <c r="I71" s="112">
        <v>83.98</v>
      </c>
      <c r="J71" s="113">
        <v>8146.63421602736</v>
      </c>
      <c r="K71" s="114">
        <v>10315.7071032668</v>
      </c>
      <c r="L71" s="115">
        <v>866313.082532349</v>
      </c>
      <c r="M71" s="25" t="s">
        <v>23</v>
      </c>
      <c r="N71" s="25" t="s">
        <v>98</v>
      </c>
      <c r="O71" s="116"/>
    </row>
    <row r="72" ht="28" spans="1:15">
      <c r="A72" s="86">
        <v>67</v>
      </c>
      <c r="B72" s="25" t="s">
        <v>20</v>
      </c>
      <c r="C72" s="25">
        <v>806</v>
      </c>
      <c r="D72" s="25">
        <v>8</v>
      </c>
      <c r="E72" s="25" t="s">
        <v>45</v>
      </c>
      <c r="F72" s="25">
        <v>2.9</v>
      </c>
      <c r="G72" s="107">
        <v>106.34</v>
      </c>
      <c r="H72" s="107">
        <v>22.36</v>
      </c>
      <c r="I72" s="112">
        <v>83.98</v>
      </c>
      <c r="J72" s="113">
        <v>7904.52349396582</v>
      </c>
      <c r="K72" s="114">
        <v>10009.1334644954</v>
      </c>
      <c r="L72" s="115">
        <v>840567.028348325</v>
      </c>
      <c r="M72" s="25" t="s">
        <v>23</v>
      </c>
      <c r="N72" s="25" t="s">
        <v>98</v>
      </c>
      <c r="O72" s="116"/>
    </row>
    <row r="73" ht="28" spans="1:15">
      <c r="A73" s="86">
        <v>68</v>
      </c>
      <c r="B73" s="25" t="s">
        <v>20</v>
      </c>
      <c r="C73" s="25">
        <v>706</v>
      </c>
      <c r="D73" s="25">
        <v>7</v>
      </c>
      <c r="E73" s="25" t="s">
        <v>45</v>
      </c>
      <c r="F73" s="25">
        <v>2.9</v>
      </c>
      <c r="G73" s="107">
        <v>106.34</v>
      </c>
      <c r="H73" s="107">
        <v>22.36</v>
      </c>
      <c r="I73" s="112">
        <v>83.98</v>
      </c>
      <c r="J73" s="113">
        <v>7874.25965370813</v>
      </c>
      <c r="K73" s="114">
        <v>9970.81175964899</v>
      </c>
      <c r="L73" s="115">
        <v>837348.771575322</v>
      </c>
      <c r="M73" s="25" t="s">
        <v>23</v>
      </c>
      <c r="N73" s="25" t="s">
        <v>98</v>
      </c>
      <c r="O73" s="116"/>
    </row>
    <row r="74" ht="28" spans="1:15">
      <c r="A74" s="86">
        <v>69</v>
      </c>
      <c r="B74" s="25" t="s">
        <v>20</v>
      </c>
      <c r="C74" s="25">
        <v>606</v>
      </c>
      <c r="D74" s="25">
        <v>6</v>
      </c>
      <c r="E74" s="25" t="s">
        <v>45</v>
      </c>
      <c r="F74" s="25">
        <v>2.9</v>
      </c>
      <c r="G74" s="107">
        <v>106.34</v>
      </c>
      <c r="H74" s="107">
        <v>22.36</v>
      </c>
      <c r="I74" s="112">
        <v>83.98</v>
      </c>
      <c r="J74" s="113">
        <v>7843.99581345043</v>
      </c>
      <c r="K74" s="114">
        <v>9932.49005480256</v>
      </c>
      <c r="L74" s="115">
        <v>834130.514802319</v>
      </c>
      <c r="M74" s="25" t="s">
        <v>23</v>
      </c>
      <c r="N74" s="25" t="s">
        <v>98</v>
      </c>
      <c r="O74" s="116"/>
    </row>
    <row r="75" ht="28" spans="1:15">
      <c r="A75" s="86">
        <v>70</v>
      </c>
      <c r="B75" s="25" t="s">
        <v>20</v>
      </c>
      <c r="C75" s="25">
        <v>306</v>
      </c>
      <c r="D75" s="25">
        <v>3</v>
      </c>
      <c r="E75" s="25" t="s">
        <v>45</v>
      </c>
      <c r="F75" s="25">
        <v>2.9</v>
      </c>
      <c r="G75" s="107">
        <v>106.34</v>
      </c>
      <c r="H75" s="107">
        <v>22.36</v>
      </c>
      <c r="I75" s="112">
        <v>83.98</v>
      </c>
      <c r="J75" s="113">
        <v>7798.60005306389</v>
      </c>
      <c r="K75" s="114">
        <v>9875.00749753291</v>
      </c>
      <c r="L75" s="115">
        <v>829303.129642814</v>
      </c>
      <c r="M75" s="25" t="s">
        <v>23</v>
      </c>
      <c r="N75" s="25" t="s">
        <v>98</v>
      </c>
      <c r="O75" s="116"/>
    </row>
    <row r="76" ht="28" spans="1:15">
      <c r="A76" s="86">
        <v>71</v>
      </c>
      <c r="B76" s="25" t="s">
        <v>20</v>
      </c>
      <c r="C76" s="25">
        <v>1201</v>
      </c>
      <c r="D76" s="25">
        <v>12</v>
      </c>
      <c r="E76" s="25" t="s">
        <v>22</v>
      </c>
      <c r="F76" s="25">
        <v>2.9</v>
      </c>
      <c r="G76" s="107">
        <v>88.73</v>
      </c>
      <c r="H76" s="107">
        <v>18.66</v>
      </c>
      <c r="I76" s="112">
        <v>70.07</v>
      </c>
      <c r="J76" s="113">
        <v>8026.02769836149</v>
      </c>
      <c r="K76" s="114">
        <v>10163.3999953706</v>
      </c>
      <c r="L76" s="115">
        <v>712149.437675615</v>
      </c>
      <c r="M76" s="25" t="s">
        <v>23</v>
      </c>
      <c r="N76" s="25" t="s">
        <v>98</v>
      </c>
      <c r="O76" s="116"/>
    </row>
    <row r="77" ht="28" spans="1:15">
      <c r="A77" s="86">
        <v>72</v>
      </c>
      <c r="B77" s="25" t="s">
        <v>20</v>
      </c>
      <c r="C77" s="25">
        <v>901</v>
      </c>
      <c r="D77" s="25">
        <v>9</v>
      </c>
      <c r="E77" s="25" t="s">
        <v>22</v>
      </c>
      <c r="F77" s="25">
        <v>2.9</v>
      </c>
      <c r="G77" s="107">
        <v>88.73</v>
      </c>
      <c r="H77" s="107">
        <v>18.66</v>
      </c>
      <c r="I77" s="112">
        <v>70.07</v>
      </c>
      <c r="J77" s="113">
        <v>7935.23617758841</v>
      </c>
      <c r="K77" s="114">
        <v>10048.43022745</v>
      </c>
      <c r="L77" s="115">
        <v>704093.50603742</v>
      </c>
      <c r="M77" s="25" t="s">
        <v>23</v>
      </c>
      <c r="N77" s="25" t="s">
        <v>98</v>
      </c>
      <c r="O77" s="116"/>
    </row>
    <row r="78" ht="28" spans="1:15">
      <c r="A78" s="86">
        <v>73</v>
      </c>
      <c r="B78" s="25" t="s">
        <v>20</v>
      </c>
      <c r="C78" s="25">
        <v>701</v>
      </c>
      <c r="D78" s="25">
        <v>7</v>
      </c>
      <c r="E78" s="25" t="s">
        <v>22</v>
      </c>
      <c r="F78" s="25">
        <v>2.9</v>
      </c>
      <c r="G78" s="107">
        <v>88.73</v>
      </c>
      <c r="H78" s="107">
        <v>18.66</v>
      </c>
      <c r="I78" s="112">
        <v>70.07</v>
      </c>
      <c r="J78" s="113">
        <v>7785.21871002311</v>
      </c>
      <c r="K78" s="114">
        <v>9858.46233966535</v>
      </c>
      <c r="L78" s="115">
        <v>690782.456140351</v>
      </c>
      <c r="M78" s="25" t="s">
        <v>23</v>
      </c>
      <c r="N78" s="25" t="s">
        <v>98</v>
      </c>
      <c r="O78" s="116"/>
    </row>
    <row r="79" ht="28" spans="1:15">
      <c r="A79" s="86">
        <v>74</v>
      </c>
      <c r="B79" s="25" t="s">
        <v>20</v>
      </c>
      <c r="C79" s="25">
        <v>501</v>
      </c>
      <c r="D79" s="25">
        <v>5</v>
      </c>
      <c r="E79" s="25" t="s">
        <v>22</v>
      </c>
      <c r="F79" s="25">
        <v>2.9</v>
      </c>
      <c r="G79" s="107">
        <v>88.73</v>
      </c>
      <c r="H79" s="107">
        <v>18.66</v>
      </c>
      <c r="I79" s="112">
        <v>70.07</v>
      </c>
      <c r="J79" s="113">
        <v>7685.80416441758</v>
      </c>
      <c r="K79" s="114">
        <v>9732.57319121981</v>
      </c>
      <c r="L79" s="115">
        <v>681961.403508772</v>
      </c>
      <c r="M79" s="25" t="s">
        <v>23</v>
      </c>
      <c r="N79" s="25" t="s">
        <v>98</v>
      </c>
      <c r="O79" s="116"/>
    </row>
    <row r="80" ht="28" spans="1:15">
      <c r="A80" s="86">
        <v>75</v>
      </c>
      <c r="B80" s="25" t="s">
        <v>20</v>
      </c>
      <c r="C80" s="25">
        <v>1302</v>
      </c>
      <c r="D80" s="25">
        <v>13</v>
      </c>
      <c r="E80" s="25" t="s">
        <v>22</v>
      </c>
      <c r="F80" s="25">
        <v>2.9</v>
      </c>
      <c r="G80" s="107">
        <v>88.73</v>
      </c>
      <c r="H80" s="107">
        <v>18.66</v>
      </c>
      <c r="I80" s="112">
        <v>70.07</v>
      </c>
      <c r="J80" s="113">
        <v>8144.097047156</v>
      </c>
      <c r="K80" s="114">
        <v>10312.9118166712</v>
      </c>
      <c r="L80" s="115">
        <v>722625.730994152</v>
      </c>
      <c r="M80" s="25" t="s">
        <v>23</v>
      </c>
      <c r="N80" s="25" t="s">
        <v>98</v>
      </c>
      <c r="O80" s="116"/>
    </row>
    <row r="81" ht="28" spans="1:15">
      <c r="A81" s="86">
        <v>76</v>
      </c>
      <c r="B81" s="25" t="s">
        <v>20</v>
      </c>
      <c r="C81" s="25">
        <v>1102</v>
      </c>
      <c r="D81" s="25">
        <v>11</v>
      </c>
      <c r="E81" s="25" t="s">
        <v>22</v>
      </c>
      <c r="F81" s="25">
        <v>2.9</v>
      </c>
      <c r="G81" s="107">
        <v>88.73</v>
      </c>
      <c r="H81" s="107">
        <v>18.66</v>
      </c>
      <c r="I81" s="112">
        <v>70.07</v>
      </c>
      <c r="J81" s="113">
        <v>8044.68250155047</v>
      </c>
      <c r="K81" s="114">
        <v>10187.0226682257</v>
      </c>
      <c r="L81" s="115">
        <v>713804.678362573</v>
      </c>
      <c r="M81" s="25" t="s">
        <v>23</v>
      </c>
      <c r="N81" s="25" t="s">
        <v>98</v>
      </c>
      <c r="O81" s="116"/>
    </row>
    <row r="82" ht="28" spans="1:15">
      <c r="A82" s="86">
        <v>77</v>
      </c>
      <c r="B82" s="25" t="s">
        <v>20</v>
      </c>
      <c r="C82" s="25">
        <v>1103</v>
      </c>
      <c r="D82" s="25">
        <v>11</v>
      </c>
      <c r="E82" s="25" t="s">
        <v>45</v>
      </c>
      <c r="F82" s="25">
        <v>2.9</v>
      </c>
      <c r="G82" s="107">
        <v>106.33</v>
      </c>
      <c r="H82" s="107">
        <v>22.36</v>
      </c>
      <c r="I82" s="112">
        <v>83.97</v>
      </c>
      <c r="J82" s="113">
        <v>7939.301842493</v>
      </c>
      <c r="K82" s="114">
        <v>10053.4234239881</v>
      </c>
      <c r="L82" s="115">
        <v>844185.964912281</v>
      </c>
      <c r="M82" s="25" t="s">
        <v>23</v>
      </c>
      <c r="N82" s="25" t="s">
        <v>98</v>
      </c>
      <c r="O82" s="116"/>
    </row>
    <row r="83" ht="28" spans="1:15">
      <c r="A83" s="86">
        <v>78</v>
      </c>
      <c r="B83" s="25" t="s">
        <v>20</v>
      </c>
      <c r="C83" s="25">
        <v>803</v>
      </c>
      <c r="D83" s="25">
        <v>8</v>
      </c>
      <c r="E83" s="25" t="s">
        <v>45</v>
      </c>
      <c r="F83" s="25">
        <v>2.9</v>
      </c>
      <c r="G83" s="107">
        <v>106.33</v>
      </c>
      <c r="H83" s="107">
        <v>22.36</v>
      </c>
      <c r="I83" s="112">
        <v>83.97</v>
      </c>
      <c r="J83" s="113">
        <v>7787.1329629758</v>
      </c>
      <c r="K83" s="114">
        <v>9860.73416640725</v>
      </c>
      <c r="L83" s="115">
        <v>828005.847953216</v>
      </c>
      <c r="M83" s="25" t="s">
        <v>23</v>
      </c>
      <c r="N83" s="25" t="s">
        <v>98</v>
      </c>
      <c r="O83" s="116"/>
    </row>
    <row r="84" ht="28" spans="1:15">
      <c r="A84" s="86">
        <v>79</v>
      </c>
      <c r="B84" s="25" t="s">
        <v>20</v>
      </c>
      <c r="C84" s="25">
        <v>503</v>
      </c>
      <c r="D84" s="25">
        <v>5</v>
      </c>
      <c r="E84" s="25" t="s">
        <v>45</v>
      </c>
      <c r="F84" s="25">
        <v>2.9</v>
      </c>
      <c r="G84" s="107">
        <v>106.33</v>
      </c>
      <c r="H84" s="107">
        <v>22.36</v>
      </c>
      <c r="I84" s="112">
        <v>83.97</v>
      </c>
      <c r="J84" s="113">
        <v>7636.08604570456</v>
      </c>
      <c r="K84" s="114">
        <v>9669.46563343773</v>
      </c>
      <c r="L84" s="115">
        <v>811945.029239766</v>
      </c>
      <c r="M84" s="25" t="s">
        <v>23</v>
      </c>
      <c r="N84" s="25" t="s">
        <v>98</v>
      </c>
      <c r="O84" s="116"/>
    </row>
    <row r="85" ht="28" spans="1:15">
      <c r="A85" s="86">
        <v>80</v>
      </c>
      <c r="B85" s="25" t="s">
        <v>20</v>
      </c>
      <c r="C85" s="25">
        <v>303</v>
      </c>
      <c r="D85" s="25">
        <v>3</v>
      </c>
      <c r="E85" s="25" t="s">
        <v>45</v>
      </c>
      <c r="F85" s="25">
        <v>2.9</v>
      </c>
      <c r="G85" s="107">
        <v>106.33</v>
      </c>
      <c r="H85" s="107">
        <v>22.36</v>
      </c>
      <c r="I85" s="112">
        <v>83.97</v>
      </c>
      <c r="J85" s="113">
        <v>7538.01334585091</v>
      </c>
      <c r="K85" s="114">
        <v>9545.27758799961</v>
      </c>
      <c r="L85" s="115">
        <v>801516.959064328</v>
      </c>
      <c r="M85" s="25" t="s">
        <v>23</v>
      </c>
      <c r="N85" s="25" t="s">
        <v>98</v>
      </c>
      <c r="O85" s="116"/>
    </row>
    <row r="86" ht="28" spans="1:15">
      <c r="A86" s="86">
        <v>81</v>
      </c>
      <c r="B86" s="25" t="s">
        <v>20</v>
      </c>
      <c r="C86" s="25">
        <v>1304</v>
      </c>
      <c r="D86" s="25">
        <v>13</v>
      </c>
      <c r="E86" s="25" t="s">
        <v>55</v>
      </c>
      <c r="F86" s="25">
        <v>2.9</v>
      </c>
      <c r="G86" s="107">
        <v>79.8</v>
      </c>
      <c r="H86" s="107">
        <v>16.78</v>
      </c>
      <c r="I86" s="112">
        <v>63.02</v>
      </c>
      <c r="J86" s="113">
        <v>7833.72688076152</v>
      </c>
      <c r="K86" s="114">
        <v>9919.57164526768</v>
      </c>
      <c r="L86" s="115">
        <v>625131.405084769</v>
      </c>
      <c r="M86" s="25" t="s">
        <v>23</v>
      </c>
      <c r="N86" s="25" t="s">
        <v>98</v>
      </c>
      <c r="O86" s="116"/>
    </row>
    <row r="87" ht="28" spans="1:15">
      <c r="A87" s="86">
        <v>82</v>
      </c>
      <c r="B87" s="25" t="s">
        <v>20</v>
      </c>
      <c r="C87" s="25">
        <v>1305</v>
      </c>
      <c r="D87" s="25">
        <v>13</v>
      </c>
      <c r="E87" s="25" t="s">
        <v>55</v>
      </c>
      <c r="F87" s="25">
        <v>2.9</v>
      </c>
      <c r="G87" s="107">
        <v>79.81</v>
      </c>
      <c r="H87" s="107">
        <v>16.78</v>
      </c>
      <c r="I87" s="112">
        <v>63.03</v>
      </c>
      <c r="J87" s="113">
        <v>7692.7586057823</v>
      </c>
      <c r="K87" s="114">
        <v>9740.74352415493</v>
      </c>
      <c r="L87" s="115">
        <v>613959.064327485</v>
      </c>
      <c r="M87" s="25" t="s">
        <v>23</v>
      </c>
      <c r="N87" s="25" t="s">
        <v>98</v>
      </c>
      <c r="O87" s="116"/>
    </row>
    <row r="88" ht="28" spans="1:15">
      <c r="A88" s="86">
        <v>83</v>
      </c>
      <c r="B88" s="25" t="s">
        <v>20</v>
      </c>
      <c r="C88" s="25">
        <v>1105</v>
      </c>
      <c r="D88" s="25">
        <v>11</v>
      </c>
      <c r="E88" s="25" t="s">
        <v>55</v>
      </c>
      <c r="F88" s="25">
        <v>2.9</v>
      </c>
      <c r="G88" s="107">
        <v>79.81</v>
      </c>
      <c r="H88" s="107">
        <v>16.78</v>
      </c>
      <c r="I88" s="112">
        <v>63.03</v>
      </c>
      <c r="J88" s="113">
        <v>7593.34120290075</v>
      </c>
      <c r="K88" s="114">
        <v>9614.85897831999</v>
      </c>
      <c r="L88" s="115">
        <v>606024.561403509</v>
      </c>
      <c r="M88" s="25" t="s">
        <v>23</v>
      </c>
      <c r="N88" s="25" t="s">
        <v>98</v>
      </c>
      <c r="O88" s="116"/>
    </row>
    <row r="89" ht="28" spans="1:15">
      <c r="A89" s="86">
        <v>84</v>
      </c>
      <c r="B89" s="25" t="s">
        <v>20</v>
      </c>
      <c r="C89" s="25">
        <v>1005</v>
      </c>
      <c r="D89" s="25">
        <v>10</v>
      </c>
      <c r="E89" s="25" t="s">
        <v>55</v>
      </c>
      <c r="F89" s="25">
        <v>2.9</v>
      </c>
      <c r="G89" s="107">
        <v>79.81</v>
      </c>
      <c r="H89" s="107">
        <v>16.78</v>
      </c>
      <c r="I89" s="112">
        <v>63.03</v>
      </c>
      <c r="J89" s="113">
        <v>7602.33918128655</v>
      </c>
      <c r="K89" s="114">
        <v>9626.25242041059</v>
      </c>
      <c r="L89" s="115">
        <v>606742.69005848</v>
      </c>
      <c r="M89" s="25" t="s">
        <v>23</v>
      </c>
      <c r="N89" s="25" t="s">
        <v>98</v>
      </c>
      <c r="O89" s="116"/>
    </row>
    <row r="90" ht="28" spans="1:15">
      <c r="A90" s="86">
        <v>85</v>
      </c>
      <c r="B90" s="25" t="s">
        <v>20</v>
      </c>
      <c r="C90" s="25">
        <v>305</v>
      </c>
      <c r="D90" s="25">
        <v>3</v>
      </c>
      <c r="E90" s="25" t="s">
        <v>55</v>
      </c>
      <c r="F90" s="25">
        <v>2.9</v>
      </c>
      <c r="G90" s="107">
        <v>79.81</v>
      </c>
      <c r="H90" s="107">
        <v>16.78</v>
      </c>
      <c r="I90" s="112">
        <v>63.03</v>
      </c>
      <c r="J90" s="113">
        <v>7491.18522719576</v>
      </c>
      <c r="K90" s="114">
        <v>9485.50679013952</v>
      </c>
      <c r="L90" s="115">
        <v>597871.492982494</v>
      </c>
      <c r="M90" s="25" t="s">
        <v>23</v>
      </c>
      <c r="N90" s="25" t="s">
        <v>98</v>
      </c>
      <c r="O90" s="116"/>
    </row>
    <row r="91" ht="28" spans="1:15">
      <c r="A91" s="86">
        <v>86</v>
      </c>
      <c r="B91" s="25" t="s">
        <v>20</v>
      </c>
      <c r="C91" s="25">
        <v>506</v>
      </c>
      <c r="D91" s="25">
        <v>5</v>
      </c>
      <c r="E91" s="25" t="s">
        <v>45</v>
      </c>
      <c r="F91" s="25">
        <v>2.9</v>
      </c>
      <c r="G91" s="107">
        <v>106.34</v>
      </c>
      <c r="H91" s="107">
        <v>22.36</v>
      </c>
      <c r="I91" s="112">
        <v>83.98</v>
      </c>
      <c r="J91" s="113">
        <v>7828.86389332158</v>
      </c>
      <c r="K91" s="114">
        <v>9913.32920237934</v>
      </c>
      <c r="L91" s="115">
        <v>832521.386415817</v>
      </c>
      <c r="M91" s="25" t="s">
        <v>23</v>
      </c>
      <c r="N91" s="25" t="s">
        <v>98</v>
      </c>
      <c r="O91" s="116"/>
    </row>
    <row r="92" ht="28" customHeight="1" spans="1:15">
      <c r="A92" s="117" t="s">
        <v>89</v>
      </c>
      <c r="B92" s="117"/>
      <c r="C92" s="117"/>
      <c r="D92" s="117"/>
      <c r="E92" s="117"/>
      <c r="F92" s="117"/>
      <c r="G92" s="118">
        <f t="shared" ref="G92:L92" si="0">SUM(G6:G91)</f>
        <v>7900.33000000001</v>
      </c>
      <c r="H92" s="119">
        <f>G92-I92</f>
        <v>1661.30000000001</v>
      </c>
      <c r="I92" s="118">
        <f t="shared" si="0"/>
        <v>6239.02999999999</v>
      </c>
      <c r="J92" s="129">
        <f>L92/G92</f>
        <v>8088.96326111795</v>
      </c>
      <c r="K92" s="130">
        <f>L92/I92</f>
        <v>10242.8549182658</v>
      </c>
      <c r="L92" s="118">
        <f t="shared" si="0"/>
        <v>63905479.120708</v>
      </c>
      <c r="M92" s="131"/>
      <c r="N92" s="131"/>
      <c r="O92" s="132"/>
    </row>
    <row r="93" ht="35" customHeight="1" spans="1:15">
      <c r="A93" s="120" t="s">
        <v>99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33"/>
    </row>
    <row r="94" ht="70" customHeight="1" spans="1:15">
      <c r="A94" s="122" t="s">
        <v>91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34"/>
    </row>
    <row r="95" spans="1:15">
      <c r="A95" s="124" t="s">
        <v>92</v>
      </c>
      <c r="B95" s="125"/>
      <c r="C95" s="125"/>
      <c r="D95" s="125"/>
      <c r="E95" s="125"/>
      <c r="F95" s="125"/>
      <c r="G95" s="125"/>
      <c r="H95" s="125"/>
      <c r="I95" s="125"/>
      <c r="J95" s="135"/>
      <c r="K95" s="125" t="s">
        <v>93</v>
      </c>
      <c r="L95" s="125"/>
      <c r="M95" s="125"/>
      <c r="N95" s="125"/>
      <c r="O95" s="136"/>
    </row>
    <row r="96" spans="1:15">
      <c r="A96" s="124" t="s">
        <v>94</v>
      </c>
      <c r="B96" s="125"/>
      <c r="C96" s="125"/>
      <c r="D96" s="125"/>
      <c r="E96" s="125"/>
      <c r="F96" s="125"/>
      <c r="G96" s="125"/>
      <c r="H96" s="125"/>
      <c r="I96" s="125"/>
      <c r="J96" s="135"/>
      <c r="K96" s="125" t="s">
        <v>95</v>
      </c>
      <c r="L96" s="125"/>
      <c r="M96" s="125"/>
      <c r="N96" s="125"/>
      <c r="O96" s="136"/>
    </row>
    <row r="97" spans="1:15">
      <c r="A97" s="126" t="s">
        <v>96</v>
      </c>
      <c r="B97" s="127"/>
      <c r="C97" s="127"/>
      <c r="D97" s="127"/>
      <c r="E97" s="127"/>
      <c r="F97" s="128"/>
      <c r="G97" s="128"/>
      <c r="H97" s="128"/>
      <c r="I97" s="128"/>
      <c r="J97" s="137"/>
      <c r="K97" s="138"/>
      <c r="L97" s="128"/>
      <c r="M97" s="128"/>
      <c r="N97" s="128"/>
      <c r="O97" s="139"/>
    </row>
  </sheetData>
  <mergeCells count="25">
    <mergeCell ref="A1:B1"/>
    <mergeCell ref="A2:O2"/>
    <mergeCell ref="A92:F92"/>
    <mergeCell ref="A93:O93"/>
    <mergeCell ref="A94:O94"/>
    <mergeCell ref="A95:E95"/>
    <mergeCell ref="K95:L95"/>
    <mergeCell ref="A96:E96"/>
    <mergeCell ref="K96:L96"/>
    <mergeCell ref="A97:E9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8"/>
  <sheetViews>
    <sheetView workbookViewId="0">
      <pane ySplit="5" topLeftCell="A69" activePane="bottomLeft" state="frozen"/>
      <selection/>
      <selection pane="bottomLeft" activeCell="A72" sqref="A72:O72"/>
    </sheetView>
  </sheetViews>
  <sheetFormatPr defaultColWidth="9.72727272727273" defaultRowHeight="14"/>
  <cols>
    <col min="1" max="1" width="4.27272727272727" style="3" customWidth="1"/>
    <col min="2" max="3" width="8.45454545454546" style="3" customWidth="1"/>
    <col min="4" max="4" width="6.72727272727273" style="3" customWidth="1"/>
    <col min="5" max="5" width="9.72727272727273" style="3" customWidth="1"/>
    <col min="6" max="6" width="6.63636363636364" style="3" customWidth="1"/>
    <col min="7" max="7" width="10.4545454545455" style="3" customWidth="1"/>
    <col min="8" max="8" width="9.72727272727273" style="3"/>
    <col min="9" max="9" width="10.4545454545455" style="3" customWidth="1"/>
    <col min="10" max="10" width="14.2727272727273" style="85" customWidth="1"/>
    <col min="11" max="11" width="14.3636363636364" style="85" customWidth="1"/>
    <col min="12" max="12" width="17.2727272727273" style="85" customWidth="1"/>
    <col min="13" max="13" width="12.2727272727273" style="3" customWidth="1"/>
    <col min="14" max="14" width="9.45454545454546" style="3" customWidth="1"/>
    <col min="15" max="15" width="14.4545454545455" style="3" customWidth="1"/>
    <col min="16" max="17" width="9.72727272727273" style="3"/>
    <col min="18" max="18" width="11.4545454545455" style="3" customWidth="1"/>
    <col min="19" max="256" width="9.72727272727273" style="3"/>
    <col min="257" max="257" width="4.27272727272727" style="3" customWidth="1"/>
    <col min="258" max="259" width="8.45454545454546" style="3" customWidth="1"/>
    <col min="260" max="260" width="6.72727272727273" style="3" customWidth="1"/>
    <col min="261" max="261" width="9.72727272727273" style="3" customWidth="1"/>
    <col min="262" max="262" width="6.63636363636364" style="3" customWidth="1"/>
    <col min="263" max="263" width="10.4545454545455" style="3" customWidth="1"/>
    <col min="264" max="264" width="9.72727272727273" style="3"/>
    <col min="265" max="265" width="10.4545454545455" style="3" customWidth="1"/>
    <col min="266" max="266" width="11.4545454545455" style="3" customWidth="1"/>
    <col min="267" max="269" width="12.2727272727273" style="3" customWidth="1"/>
    <col min="270" max="270" width="9.45454545454546" style="3" customWidth="1"/>
    <col min="271" max="271" width="8.36363636363636" style="3" customWidth="1"/>
    <col min="272" max="512" width="9.72727272727273" style="3"/>
    <col min="513" max="513" width="4.27272727272727" style="3" customWidth="1"/>
    <col min="514" max="515" width="8.45454545454546" style="3" customWidth="1"/>
    <col min="516" max="516" width="6.72727272727273" style="3" customWidth="1"/>
    <col min="517" max="517" width="9.72727272727273" style="3" customWidth="1"/>
    <col min="518" max="518" width="6.63636363636364" style="3" customWidth="1"/>
    <col min="519" max="519" width="10.4545454545455" style="3" customWidth="1"/>
    <col min="520" max="520" width="9.72727272727273" style="3"/>
    <col min="521" max="521" width="10.4545454545455" style="3" customWidth="1"/>
    <col min="522" max="522" width="11.4545454545455" style="3" customWidth="1"/>
    <col min="523" max="525" width="12.2727272727273" style="3" customWidth="1"/>
    <col min="526" max="526" width="9.45454545454546" style="3" customWidth="1"/>
    <col min="527" max="527" width="8.36363636363636" style="3" customWidth="1"/>
    <col min="528" max="768" width="9.72727272727273" style="3"/>
    <col min="769" max="769" width="4.27272727272727" style="3" customWidth="1"/>
    <col min="770" max="771" width="8.45454545454546" style="3" customWidth="1"/>
    <col min="772" max="772" width="6.72727272727273" style="3" customWidth="1"/>
    <col min="773" max="773" width="9.72727272727273" style="3" customWidth="1"/>
    <col min="774" max="774" width="6.63636363636364" style="3" customWidth="1"/>
    <col min="775" max="775" width="10.4545454545455" style="3" customWidth="1"/>
    <col min="776" max="776" width="9.72727272727273" style="3"/>
    <col min="777" max="777" width="10.4545454545455" style="3" customWidth="1"/>
    <col min="778" max="778" width="11.4545454545455" style="3" customWidth="1"/>
    <col min="779" max="781" width="12.2727272727273" style="3" customWidth="1"/>
    <col min="782" max="782" width="9.45454545454546" style="3" customWidth="1"/>
    <col min="783" max="783" width="8.36363636363636" style="3" customWidth="1"/>
    <col min="784" max="1024" width="9.72727272727273" style="3"/>
    <col min="1025" max="1025" width="4.27272727272727" style="3" customWidth="1"/>
    <col min="1026" max="1027" width="8.45454545454546" style="3" customWidth="1"/>
    <col min="1028" max="1028" width="6.72727272727273" style="3" customWidth="1"/>
    <col min="1029" max="1029" width="9.72727272727273" style="3" customWidth="1"/>
    <col min="1030" max="1030" width="6.63636363636364" style="3" customWidth="1"/>
    <col min="1031" max="1031" width="10.4545454545455" style="3" customWidth="1"/>
    <col min="1032" max="1032" width="9.72727272727273" style="3"/>
    <col min="1033" max="1033" width="10.4545454545455" style="3" customWidth="1"/>
    <col min="1034" max="1034" width="11.4545454545455" style="3" customWidth="1"/>
    <col min="1035" max="1037" width="12.2727272727273" style="3" customWidth="1"/>
    <col min="1038" max="1038" width="9.45454545454546" style="3" customWidth="1"/>
    <col min="1039" max="1039" width="8.36363636363636" style="3" customWidth="1"/>
    <col min="1040" max="1280" width="9.72727272727273" style="3"/>
    <col min="1281" max="1281" width="4.27272727272727" style="3" customWidth="1"/>
    <col min="1282" max="1283" width="8.45454545454546" style="3" customWidth="1"/>
    <col min="1284" max="1284" width="6.72727272727273" style="3" customWidth="1"/>
    <col min="1285" max="1285" width="9.72727272727273" style="3" customWidth="1"/>
    <col min="1286" max="1286" width="6.63636363636364" style="3" customWidth="1"/>
    <col min="1287" max="1287" width="10.4545454545455" style="3" customWidth="1"/>
    <col min="1288" max="1288" width="9.72727272727273" style="3"/>
    <col min="1289" max="1289" width="10.4545454545455" style="3" customWidth="1"/>
    <col min="1290" max="1290" width="11.4545454545455" style="3" customWidth="1"/>
    <col min="1291" max="1293" width="12.2727272727273" style="3" customWidth="1"/>
    <col min="1294" max="1294" width="9.45454545454546" style="3" customWidth="1"/>
    <col min="1295" max="1295" width="8.36363636363636" style="3" customWidth="1"/>
    <col min="1296" max="1536" width="9.72727272727273" style="3"/>
    <col min="1537" max="1537" width="4.27272727272727" style="3" customWidth="1"/>
    <col min="1538" max="1539" width="8.45454545454546" style="3" customWidth="1"/>
    <col min="1540" max="1540" width="6.72727272727273" style="3" customWidth="1"/>
    <col min="1541" max="1541" width="9.72727272727273" style="3" customWidth="1"/>
    <col min="1542" max="1542" width="6.63636363636364" style="3" customWidth="1"/>
    <col min="1543" max="1543" width="10.4545454545455" style="3" customWidth="1"/>
    <col min="1544" max="1544" width="9.72727272727273" style="3"/>
    <col min="1545" max="1545" width="10.4545454545455" style="3" customWidth="1"/>
    <col min="1546" max="1546" width="11.4545454545455" style="3" customWidth="1"/>
    <col min="1547" max="1549" width="12.2727272727273" style="3" customWidth="1"/>
    <col min="1550" max="1550" width="9.45454545454546" style="3" customWidth="1"/>
    <col min="1551" max="1551" width="8.36363636363636" style="3" customWidth="1"/>
    <col min="1552" max="1792" width="9.72727272727273" style="3"/>
    <col min="1793" max="1793" width="4.27272727272727" style="3" customWidth="1"/>
    <col min="1794" max="1795" width="8.45454545454546" style="3" customWidth="1"/>
    <col min="1796" max="1796" width="6.72727272727273" style="3" customWidth="1"/>
    <col min="1797" max="1797" width="9.72727272727273" style="3" customWidth="1"/>
    <col min="1798" max="1798" width="6.63636363636364" style="3" customWidth="1"/>
    <col min="1799" max="1799" width="10.4545454545455" style="3" customWidth="1"/>
    <col min="1800" max="1800" width="9.72727272727273" style="3"/>
    <col min="1801" max="1801" width="10.4545454545455" style="3" customWidth="1"/>
    <col min="1802" max="1802" width="11.4545454545455" style="3" customWidth="1"/>
    <col min="1803" max="1805" width="12.2727272727273" style="3" customWidth="1"/>
    <col min="1806" max="1806" width="9.45454545454546" style="3" customWidth="1"/>
    <col min="1807" max="1807" width="8.36363636363636" style="3" customWidth="1"/>
    <col min="1808" max="2048" width="9.72727272727273" style="3"/>
    <col min="2049" max="2049" width="4.27272727272727" style="3" customWidth="1"/>
    <col min="2050" max="2051" width="8.45454545454546" style="3" customWidth="1"/>
    <col min="2052" max="2052" width="6.72727272727273" style="3" customWidth="1"/>
    <col min="2053" max="2053" width="9.72727272727273" style="3" customWidth="1"/>
    <col min="2054" max="2054" width="6.63636363636364" style="3" customWidth="1"/>
    <col min="2055" max="2055" width="10.4545454545455" style="3" customWidth="1"/>
    <col min="2056" max="2056" width="9.72727272727273" style="3"/>
    <col min="2057" max="2057" width="10.4545454545455" style="3" customWidth="1"/>
    <col min="2058" max="2058" width="11.4545454545455" style="3" customWidth="1"/>
    <col min="2059" max="2061" width="12.2727272727273" style="3" customWidth="1"/>
    <col min="2062" max="2062" width="9.45454545454546" style="3" customWidth="1"/>
    <col min="2063" max="2063" width="8.36363636363636" style="3" customWidth="1"/>
    <col min="2064" max="2304" width="9.72727272727273" style="3"/>
    <col min="2305" max="2305" width="4.27272727272727" style="3" customWidth="1"/>
    <col min="2306" max="2307" width="8.45454545454546" style="3" customWidth="1"/>
    <col min="2308" max="2308" width="6.72727272727273" style="3" customWidth="1"/>
    <col min="2309" max="2309" width="9.72727272727273" style="3" customWidth="1"/>
    <col min="2310" max="2310" width="6.63636363636364" style="3" customWidth="1"/>
    <col min="2311" max="2311" width="10.4545454545455" style="3" customWidth="1"/>
    <col min="2312" max="2312" width="9.72727272727273" style="3"/>
    <col min="2313" max="2313" width="10.4545454545455" style="3" customWidth="1"/>
    <col min="2314" max="2314" width="11.4545454545455" style="3" customWidth="1"/>
    <col min="2315" max="2317" width="12.2727272727273" style="3" customWidth="1"/>
    <col min="2318" max="2318" width="9.45454545454546" style="3" customWidth="1"/>
    <col min="2319" max="2319" width="8.36363636363636" style="3" customWidth="1"/>
    <col min="2320" max="2560" width="9.72727272727273" style="3"/>
    <col min="2561" max="2561" width="4.27272727272727" style="3" customWidth="1"/>
    <col min="2562" max="2563" width="8.45454545454546" style="3" customWidth="1"/>
    <col min="2564" max="2564" width="6.72727272727273" style="3" customWidth="1"/>
    <col min="2565" max="2565" width="9.72727272727273" style="3" customWidth="1"/>
    <col min="2566" max="2566" width="6.63636363636364" style="3" customWidth="1"/>
    <col min="2567" max="2567" width="10.4545454545455" style="3" customWidth="1"/>
    <col min="2568" max="2568" width="9.72727272727273" style="3"/>
    <col min="2569" max="2569" width="10.4545454545455" style="3" customWidth="1"/>
    <col min="2570" max="2570" width="11.4545454545455" style="3" customWidth="1"/>
    <col min="2571" max="2573" width="12.2727272727273" style="3" customWidth="1"/>
    <col min="2574" max="2574" width="9.45454545454546" style="3" customWidth="1"/>
    <col min="2575" max="2575" width="8.36363636363636" style="3" customWidth="1"/>
    <col min="2576" max="2816" width="9.72727272727273" style="3"/>
    <col min="2817" max="2817" width="4.27272727272727" style="3" customWidth="1"/>
    <col min="2818" max="2819" width="8.45454545454546" style="3" customWidth="1"/>
    <col min="2820" max="2820" width="6.72727272727273" style="3" customWidth="1"/>
    <col min="2821" max="2821" width="9.72727272727273" style="3" customWidth="1"/>
    <col min="2822" max="2822" width="6.63636363636364" style="3" customWidth="1"/>
    <col min="2823" max="2823" width="10.4545454545455" style="3" customWidth="1"/>
    <col min="2824" max="2824" width="9.72727272727273" style="3"/>
    <col min="2825" max="2825" width="10.4545454545455" style="3" customWidth="1"/>
    <col min="2826" max="2826" width="11.4545454545455" style="3" customWidth="1"/>
    <col min="2827" max="2829" width="12.2727272727273" style="3" customWidth="1"/>
    <col min="2830" max="2830" width="9.45454545454546" style="3" customWidth="1"/>
    <col min="2831" max="2831" width="8.36363636363636" style="3" customWidth="1"/>
    <col min="2832" max="3072" width="9.72727272727273" style="3"/>
    <col min="3073" max="3073" width="4.27272727272727" style="3" customWidth="1"/>
    <col min="3074" max="3075" width="8.45454545454546" style="3" customWidth="1"/>
    <col min="3076" max="3076" width="6.72727272727273" style="3" customWidth="1"/>
    <col min="3077" max="3077" width="9.72727272727273" style="3" customWidth="1"/>
    <col min="3078" max="3078" width="6.63636363636364" style="3" customWidth="1"/>
    <col min="3079" max="3079" width="10.4545454545455" style="3" customWidth="1"/>
    <col min="3080" max="3080" width="9.72727272727273" style="3"/>
    <col min="3081" max="3081" width="10.4545454545455" style="3" customWidth="1"/>
    <col min="3082" max="3082" width="11.4545454545455" style="3" customWidth="1"/>
    <col min="3083" max="3085" width="12.2727272727273" style="3" customWidth="1"/>
    <col min="3086" max="3086" width="9.45454545454546" style="3" customWidth="1"/>
    <col min="3087" max="3087" width="8.36363636363636" style="3" customWidth="1"/>
    <col min="3088" max="3328" width="9.72727272727273" style="3"/>
    <col min="3329" max="3329" width="4.27272727272727" style="3" customWidth="1"/>
    <col min="3330" max="3331" width="8.45454545454546" style="3" customWidth="1"/>
    <col min="3332" max="3332" width="6.72727272727273" style="3" customWidth="1"/>
    <col min="3333" max="3333" width="9.72727272727273" style="3" customWidth="1"/>
    <col min="3334" max="3334" width="6.63636363636364" style="3" customWidth="1"/>
    <col min="3335" max="3335" width="10.4545454545455" style="3" customWidth="1"/>
    <col min="3336" max="3336" width="9.72727272727273" style="3"/>
    <col min="3337" max="3337" width="10.4545454545455" style="3" customWidth="1"/>
    <col min="3338" max="3338" width="11.4545454545455" style="3" customWidth="1"/>
    <col min="3339" max="3341" width="12.2727272727273" style="3" customWidth="1"/>
    <col min="3342" max="3342" width="9.45454545454546" style="3" customWidth="1"/>
    <col min="3343" max="3343" width="8.36363636363636" style="3" customWidth="1"/>
    <col min="3344" max="3584" width="9.72727272727273" style="3"/>
    <col min="3585" max="3585" width="4.27272727272727" style="3" customWidth="1"/>
    <col min="3586" max="3587" width="8.45454545454546" style="3" customWidth="1"/>
    <col min="3588" max="3588" width="6.72727272727273" style="3" customWidth="1"/>
    <col min="3589" max="3589" width="9.72727272727273" style="3" customWidth="1"/>
    <col min="3590" max="3590" width="6.63636363636364" style="3" customWidth="1"/>
    <col min="3591" max="3591" width="10.4545454545455" style="3" customWidth="1"/>
    <col min="3592" max="3592" width="9.72727272727273" style="3"/>
    <col min="3593" max="3593" width="10.4545454545455" style="3" customWidth="1"/>
    <col min="3594" max="3594" width="11.4545454545455" style="3" customWidth="1"/>
    <col min="3595" max="3597" width="12.2727272727273" style="3" customWidth="1"/>
    <col min="3598" max="3598" width="9.45454545454546" style="3" customWidth="1"/>
    <col min="3599" max="3599" width="8.36363636363636" style="3" customWidth="1"/>
    <col min="3600" max="3840" width="9.72727272727273" style="3"/>
    <col min="3841" max="3841" width="4.27272727272727" style="3" customWidth="1"/>
    <col min="3842" max="3843" width="8.45454545454546" style="3" customWidth="1"/>
    <col min="3844" max="3844" width="6.72727272727273" style="3" customWidth="1"/>
    <col min="3845" max="3845" width="9.72727272727273" style="3" customWidth="1"/>
    <col min="3846" max="3846" width="6.63636363636364" style="3" customWidth="1"/>
    <col min="3847" max="3847" width="10.4545454545455" style="3" customWidth="1"/>
    <col min="3848" max="3848" width="9.72727272727273" style="3"/>
    <col min="3849" max="3849" width="10.4545454545455" style="3" customWidth="1"/>
    <col min="3850" max="3850" width="11.4545454545455" style="3" customWidth="1"/>
    <col min="3851" max="3853" width="12.2727272727273" style="3" customWidth="1"/>
    <col min="3854" max="3854" width="9.45454545454546" style="3" customWidth="1"/>
    <col min="3855" max="3855" width="8.36363636363636" style="3" customWidth="1"/>
    <col min="3856" max="4096" width="9.72727272727273" style="3"/>
    <col min="4097" max="4097" width="4.27272727272727" style="3" customWidth="1"/>
    <col min="4098" max="4099" width="8.45454545454546" style="3" customWidth="1"/>
    <col min="4100" max="4100" width="6.72727272727273" style="3" customWidth="1"/>
    <col min="4101" max="4101" width="9.72727272727273" style="3" customWidth="1"/>
    <col min="4102" max="4102" width="6.63636363636364" style="3" customWidth="1"/>
    <col min="4103" max="4103" width="10.4545454545455" style="3" customWidth="1"/>
    <col min="4104" max="4104" width="9.72727272727273" style="3"/>
    <col min="4105" max="4105" width="10.4545454545455" style="3" customWidth="1"/>
    <col min="4106" max="4106" width="11.4545454545455" style="3" customWidth="1"/>
    <col min="4107" max="4109" width="12.2727272727273" style="3" customWidth="1"/>
    <col min="4110" max="4110" width="9.45454545454546" style="3" customWidth="1"/>
    <col min="4111" max="4111" width="8.36363636363636" style="3" customWidth="1"/>
    <col min="4112" max="4352" width="9.72727272727273" style="3"/>
    <col min="4353" max="4353" width="4.27272727272727" style="3" customWidth="1"/>
    <col min="4354" max="4355" width="8.45454545454546" style="3" customWidth="1"/>
    <col min="4356" max="4356" width="6.72727272727273" style="3" customWidth="1"/>
    <col min="4357" max="4357" width="9.72727272727273" style="3" customWidth="1"/>
    <col min="4358" max="4358" width="6.63636363636364" style="3" customWidth="1"/>
    <col min="4359" max="4359" width="10.4545454545455" style="3" customWidth="1"/>
    <col min="4360" max="4360" width="9.72727272727273" style="3"/>
    <col min="4361" max="4361" width="10.4545454545455" style="3" customWidth="1"/>
    <col min="4362" max="4362" width="11.4545454545455" style="3" customWidth="1"/>
    <col min="4363" max="4365" width="12.2727272727273" style="3" customWidth="1"/>
    <col min="4366" max="4366" width="9.45454545454546" style="3" customWidth="1"/>
    <col min="4367" max="4367" width="8.36363636363636" style="3" customWidth="1"/>
    <col min="4368" max="4608" width="9.72727272727273" style="3"/>
    <col min="4609" max="4609" width="4.27272727272727" style="3" customWidth="1"/>
    <col min="4610" max="4611" width="8.45454545454546" style="3" customWidth="1"/>
    <col min="4612" max="4612" width="6.72727272727273" style="3" customWidth="1"/>
    <col min="4613" max="4613" width="9.72727272727273" style="3" customWidth="1"/>
    <col min="4614" max="4614" width="6.63636363636364" style="3" customWidth="1"/>
    <col min="4615" max="4615" width="10.4545454545455" style="3" customWidth="1"/>
    <col min="4616" max="4616" width="9.72727272727273" style="3"/>
    <col min="4617" max="4617" width="10.4545454545455" style="3" customWidth="1"/>
    <col min="4618" max="4618" width="11.4545454545455" style="3" customWidth="1"/>
    <col min="4619" max="4621" width="12.2727272727273" style="3" customWidth="1"/>
    <col min="4622" max="4622" width="9.45454545454546" style="3" customWidth="1"/>
    <col min="4623" max="4623" width="8.36363636363636" style="3" customWidth="1"/>
    <col min="4624" max="4864" width="9.72727272727273" style="3"/>
    <col min="4865" max="4865" width="4.27272727272727" style="3" customWidth="1"/>
    <col min="4866" max="4867" width="8.45454545454546" style="3" customWidth="1"/>
    <col min="4868" max="4868" width="6.72727272727273" style="3" customWidth="1"/>
    <col min="4869" max="4869" width="9.72727272727273" style="3" customWidth="1"/>
    <col min="4870" max="4870" width="6.63636363636364" style="3" customWidth="1"/>
    <col min="4871" max="4871" width="10.4545454545455" style="3" customWidth="1"/>
    <col min="4872" max="4872" width="9.72727272727273" style="3"/>
    <col min="4873" max="4873" width="10.4545454545455" style="3" customWidth="1"/>
    <col min="4874" max="4874" width="11.4545454545455" style="3" customWidth="1"/>
    <col min="4875" max="4877" width="12.2727272727273" style="3" customWidth="1"/>
    <col min="4878" max="4878" width="9.45454545454546" style="3" customWidth="1"/>
    <col min="4879" max="4879" width="8.36363636363636" style="3" customWidth="1"/>
    <col min="4880" max="5120" width="9.72727272727273" style="3"/>
    <col min="5121" max="5121" width="4.27272727272727" style="3" customWidth="1"/>
    <col min="5122" max="5123" width="8.45454545454546" style="3" customWidth="1"/>
    <col min="5124" max="5124" width="6.72727272727273" style="3" customWidth="1"/>
    <col min="5125" max="5125" width="9.72727272727273" style="3" customWidth="1"/>
    <col min="5126" max="5126" width="6.63636363636364" style="3" customWidth="1"/>
    <col min="5127" max="5127" width="10.4545454545455" style="3" customWidth="1"/>
    <col min="5128" max="5128" width="9.72727272727273" style="3"/>
    <col min="5129" max="5129" width="10.4545454545455" style="3" customWidth="1"/>
    <col min="5130" max="5130" width="11.4545454545455" style="3" customWidth="1"/>
    <col min="5131" max="5133" width="12.2727272727273" style="3" customWidth="1"/>
    <col min="5134" max="5134" width="9.45454545454546" style="3" customWidth="1"/>
    <col min="5135" max="5135" width="8.36363636363636" style="3" customWidth="1"/>
    <col min="5136" max="5376" width="9.72727272727273" style="3"/>
    <col min="5377" max="5377" width="4.27272727272727" style="3" customWidth="1"/>
    <col min="5378" max="5379" width="8.45454545454546" style="3" customWidth="1"/>
    <col min="5380" max="5380" width="6.72727272727273" style="3" customWidth="1"/>
    <col min="5381" max="5381" width="9.72727272727273" style="3" customWidth="1"/>
    <col min="5382" max="5382" width="6.63636363636364" style="3" customWidth="1"/>
    <col min="5383" max="5383" width="10.4545454545455" style="3" customWidth="1"/>
    <col min="5384" max="5384" width="9.72727272727273" style="3"/>
    <col min="5385" max="5385" width="10.4545454545455" style="3" customWidth="1"/>
    <col min="5386" max="5386" width="11.4545454545455" style="3" customWidth="1"/>
    <col min="5387" max="5389" width="12.2727272727273" style="3" customWidth="1"/>
    <col min="5390" max="5390" width="9.45454545454546" style="3" customWidth="1"/>
    <col min="5391" max="5391" width="8.36363636363636" style="3" customWidth="1"/>
    <col min="5392" max="5632" width="9.72727272727273" style="3"/>
    <col min="5633" max="5633" width="4.27272727272727" style="3" customWidth="1"/>
    <col min="5634" max="5635" width="8.45454545454546" style="3" customWidth="1"/>
    <col min="5636" max="5636" width="6.72727272727273" style="3" customWidth="1"/>
    <col min="5637" max="5637" width="9.72727272727273" style="3" customWidth="1"/>
    <col min="5638" max="5638" width="6.63636363636364" style="3" customWidth="1"/>
    <col min="5639" max="5639" width="10.4545454545455" style="3" customWidth="1"/>
    <col min="5640" max="5640" width="9.72727272727273" style="3"/>
    <col min="5641" max="5641" width="10.4545454545455" style="3" customWidth="1"/>
    <col min="5642" max="5642" width="11.4545454545455" style="3" customWidth="1"/>
    <col min="5643" max="5645" width="12.2727272727273" style="3" customWidth="1"/>
    <col min="5646" max="5646" width="9.45454545454546" style="3" customWidth="1"/>
    <col min="5647" max="5647" width="8.36363636363636" style="3" customWidth="1"/>
    <col min="5648" max="5888" width="9.72727272727273" style="3"/>
    <col min="5889" max="5889" width="4.27272727272727" style="3" customWidth="1"/>
    <col min="5890" max="5891" width="8.45454545454546" style="3" customWidth="1"/>
    <col min="5892" max="5892" width="6.72727272727273" style="3" customWidth="1"/>
    <col min="5893" max="5893" width="9.72727272727273" style="3" customWidth="1"/>
    <col min="5894" max="5894" width="6.63636363636364" style="3" customWidth="1"/>
    <col min="5895" max="5895" width="10.4545454545455" style="3" customWidth="1"/>
    <col min="5896" max="5896" width="9.72727272727273" style="3"/>
    <col min="5897" max="5897" width="10.4545454545455" style="3" customWidth="1"/>
    <col min="5898" max="5898" width="11.4545454545455" style="3" customWidth="1"/>
    <col min="5899" max="5901" width="12.2727272727273" style="3" customWidth="1"/>
    <col min="5902" max="5902" width="9.45454545454546" style="3" customWidth="1"/>
    <col min="5903" max="5903" width="8.36363636363636" style="3" customWidth="1"/>
    <col min="5904" max="6144" width="9.72727272727273" style="3"/>
    <col min="6145" max="6145" width="4.27272727272727" style="3" customWidth="1"/>
    <col min="6146" max="6147" width="8.45454545454546" style="3" customWidth="1"/>
    <col min="6148" max="6148" width="6.72727272727273" style="3" customWidth="1"/>
    <col min="6149" max="6149" width="9.72727272727273" style="3" customWidth="1"/>
    <col min="6150" max="6150" width="6.63636363636364" style="3" customWidth="1"/>
    <col min="6151" max="6151" width="10.4545454545455" style="3" customWidth="1"/>
    <col min="6152" max="6152" width="9.72727272727273" style="3"/>
    <col min="6153" max="6153" width="10.4545454545455" style="3" customWidth="1"/>
    <col min="6154" max="6154" width="11.4545454545455" style="3" customWidth="1"/>
    <col min="6155" max="6157" width="12.2727272727273" style="3" customWidth="1"/>
    <col min="6158" max="6158" width="9.45454545454546" style="3" customWidth="1"/>
    <col min="6159" max="6159" width="8.36363636363636" style="3" customWidth="1"/>
    <col min="6160" max="6400" width="9.72727272727273" style="3"/>
    <col min="6401" max="6401" width="4.27272727272727" style="3" customWidth="1"/>
    <col min="6402" max="6403" width="8.45454545454546" style="3" customWidth="1"/>
    <col min="6404" max="6404" width="6.72727272727273" style="3" customWidth="1"/>
    <col min="6405" max="6405" width="9.72727272727273" style="3" customWidth="1"/>
    <col min="6406" max="6406" width="6.63636363636364" style="3" customWidth="1"/>
    <col min="6407" max="6407" width="10.4545454545455" style="3" customWidth="1"/>
    <col min="6408" max="6408" width="9.72727272727273" style="3"/>
    <col min="6409" max="6409" width="10.4545454545455" style="3" customWidth="1"/>
    <col min="6410" max="6410" width="11.4545454545455" style="3" customWidth="1"/>
    <col min="6411" max="6413" width="12.2727272727273" style="3" customWidth="1"/>
    <col min="6414" max="6414" width="9.45454545454546" style="3" customWidth="1"/>
    <col min="6415" max="6415" width="8.36363636363636" style="3" customWidth="1"/>
    <col min="6416" max="6656" width="9.72727272727273" style="3"/>
    <col min="6657" max="6657" width="4.27272727272727" style="3" customWidth="1"/>
    <col min="6658" max="6659" width="8.45454545454546" style="3" customWidth="1"/>
    <col min="6660" max="6660" width="6.72727272727273" style="3" customWidth="1"/>
    <col min="6661" max="6661" width="9.72727272727273" style="3" customWidth="1"/>
    <col min="6662" max="6662" width="6.63636363636364" style="3" customWidth="1"/>
    <col min="6663" max="6663" width="10.4545454545455" style="3" customWidth="1"/>
    <col min="6664" max="6664" width="9.72727272727273" style="3"/>
    <col min="6665" max="6665" width="10.4545454545455" style="3" customWidth="1"/>
    <col min="6666" max="6666" width="11.4545454545455" style="3" customWidth="1"/>
    <col min="6667" max="6669" width="12.2727272727273" style="3" customWidth="1"/>
    <col min="6670" max="6670" width="9.45454545454546" style="3" customWidth="1"/>
    <col min="6671" max="6671" width="8.36363636363636" style="3" customWidth="1"/>
    <col min="6672" max="6912" width="9.72727272727273" style="3"/>
    <col min="6913" max="6913" width="4.27272727272727" style="3" customWidth="1"/>
    <col min="6914" max="6915" width="8.45454545454546" style="3" customWidth="1"/>
    <col min="6916" max="6916" width="6.72727272727273" style="3" customWidth="1"/>
    <col min="6917" max="6917" width="9.72727272727273" style="3" customWidth="1"/>
    <col min="6918" max="6918" width="6.63636363636364" style="3" customWidth="1"/>
    <col min="6919" max="6919" width="10.4545454545455" style="3" customWidth="1"/>
    <col min="6920" max="6920" width="9.72727272727273" style="3"/>
    <col min="6921" max="6921" width="10.4545454545455" style="3" customWidth="1"/>
    <col min="6922" max="6922" width="11.4545454545455" style="3" customWidth="1"/>
    <col min="6923" max="6925" width="12.2727272727273" style="3" customWidth="1"/>
    <col min="6926" max="6926" width="9.45454545454546" style="3" customWidth="1"/>
    <col min="6927" max="6927" width="8.36363636363636" style="3" customWidth="1"/>
    <col min="6928" max="7168" width="9.72727272727273" style="3"/>
    <col min="7169" max="7169" width="4.27272727272727" style="3" customWidth="1"/>
    <col min="7170" max="7171" width="8.45454545454546" style="3" customWidth="1"/>
    <col min="7172" max="7172" width="6.72727272727273" style="3" customWidth="1"/>
    <col min="7173" max="7173" width="9.72727272727273" style="3" customWidth="1"/>
    <col min="7174" max="7174" width="6.63636363636364" style="3" customWidth="1"/>
    <col min="7175" max="7175" width="10.4545454545455" style="3" customWidth="1"/>
    <col min="7176" max="7176" width="9.72727272727273" style="3"/>
    <col min="7177" max="7177" width="10.4545454545455" style="3" customWidth="1"/>
    <col min="7178" max="7178" width="11.4545454545455" style="3" customWidth="1"/>
    <col min="7179" max="7181" width="12.2727272727273" style="3" customWidth="1"/>
    <col min="7182" max="7182" width="9.45454545454546" style="3" customWidth="1"/>
    <col min="7183" max="7183" width="8.36363636363636" style="3" customWidth="1"/>
    <col min="7184" max="7424" width="9.72727272727273" style="3"/>
    <col min="7425" max="7425" width="4.27272727272727" style="3" customWidth="1"/>
    <col min="7426" max="7427" width="8.45454545454546" style="3" customWidth="1"/>
    <col min="7428" max="7428" width="6.72727272727273" style="3" customWidth="1"/>
    <col min="7429" max="7429" width="9.72727272727273" style="3" customWidth="1"/>
    <col min="7430" max="7430" width="6.63636363636364" style="3" customWidth="1"/>
    <col min="7431" max="7431" width="10.4545454545455" style="3" customWidth="1"/>
    <col min="7432" max="7432" width="9.72727272727273" style="3"/>
    <col min="7433" max="7433" width="10.4545454545455" style="3" customWidth="1"/>
    <col min="7434" max="7434" width="11.4545454545455" style="3" customWidth="1"/>
    <col min="7435" max="7437" width="12.2727272727273" style="3" customWidth="1"/>
    <col min="7438" max="7438" width="9.45454545454546" style="3" customWidth="1"/>
    <col min="7439" max="7439" width="8.36363636363636" style="3" customWidth="1"/>
    <col min="7440" max="7680" width="9.72727272727273" style="3"/>
    <col min="7681" max="7681" width="4.27272727272727" style="3" customWidth="1"/>
    <col min="7682" max="7683" width="8.45454545454546" style="3" customWidth="1"/>
    <col min="7684" max="7684" width="6.72727272727273" style="3" customWidth="1"/>
    <col min="7685" max="7685" width="9.72727272727273" style="3" customWidth="1"/>
    <col min="7686" max="7686" width="6.63636363636364" style="3" customWidth="1"/>
    <col min="7687" max="7687" width="10.4545454545455" style="3" customWidth="1"/>
    <col min="7688" max="7688" width="9.72727272727273" style="3"/>
    <col min="7689" max="7689" width="10.4545454545455" style="3" customWidth="1"/>
    <col min="7690" max="7690" width="11.4545454545455" style="3" customWidth="1"/>
    <col min="7691" max="7693" width="12.2727272727273" style="3" customWidth="1"/>
    <col min="7694" max="7694" width="9.45454545454546" style="3" customWidth="1"/>
    <col min="7695" max="7695" width="8.36363636363636" style="3" customWidth="1"/>
    <col min="7696" max="7936" width="9.72727272727273" style="3"/>
    <col min="7937" max="7937" width="4.27272727272727" style="3" customWidth="1"/>
    <col min="7938" max="7939" width="8.45454545454546" style="3" customWidth="1"/>
    <col min="7940" max="7940" width="6.72727272727273" style="3" customWidth="1"/>
    <col min="7941" max="7941" width="9.72727272727273" style="3" customWidth="1"/>
    <col min="7942" max="7942" width="6.63636363636364" style="3" customWidth="1"/>
    <col min="7943" max="7943" width="10.4545454545455" style="3" customWidth="1"/>
    <col min="7944" max="7944" width="9.72727272727273" style="3"/>
    <col min="7945" max="7945" width="10.4545454545455" style="3" customWidth="1"/>
    <col min="7946" max="7946" width="11.4545454545455" style="3" customWidth="1"/>
    <col min="7947" max="7949" width="12.2727272727273" style="3" customWidth="1"/>
    <col min="7950" max="7950" width="9.45454545454546" style="3" customWidth="1"/>
    <col min="7951" max="7951" width="8.36363636363636" style="3" customWidth="1"/>
    <col min="7952" max="8192" width="9.72727272727273" style="3"/>
    <col min="8193" max="8193" width="4.27272727272727" style="3" customWidth="1"/>
    <col min="8194" max="8195" width="8.45454545454546" style="3" customWidth="1"/>
    <col min="8196" max="8196" width="6.72727272727273" style="3" customWidth="1"/>
    <col min="8197" max="8197" width="9.72727272727273" style="3" customWidth="1"/>
    <col min="8198" max="8198" width="6.63636363636364" style="3" customWidth="1"/>
    <col min="8199" max="8199" width="10.4545454545455" style="3" customWidth="1"/>
    <col min="8200" max="8200" width="9.72727272727273" style="3"/>
    <col min="8201" max="8201" width="10.4545454545455" style="3" customWidth="1"/>
    <col min="8202" max="8202" width="11.4545454545455" style="3" customWidth="1"/>
    <col min="8203" max="8205" width="12.2727272727273" style="3" customWidth="1"/>
    <col min="8206" max="8206" width="9.45454545454546" style="3" customWidth="1"/>
    <col min="8207" max="8207" width="8.36363636363636" style="3" customWidth="1"/>
    <col min="8208" max="8448" width="9.72727272727273" style="3"/>
    <col min="8449" max="8449" width="4.27272727272727" style="3" customWidth="1"/>
    <col min="8450" max="8451" width="8.45454545454546" style="3" customWidth="1"/>
    <col min="8452" max="8452" width="6.72727272727273" style="3" customWidth="1"/>
    <col min="8453" max="8453" width="9.72727272727273" style="3" customWidth="1"/>
    <col min="8454" max="8454" width="6.63636363636364" style="3" customWidth="1"/>
    <col min="8455" max="8455" width="10.4545454545455" style="3" customWidth="1"/>
    <col min="8456" max="8456" width="9.72727272727273" style="3"/>
    <col min="8457" max="8457" width="10.4545454545455" style="3" customWidth="1"/>
    <col min="8458" max="8458" width="11.4545454545455" style="3" customWidth="1"/>
    <col min="8459" max="8461" width="12.2727272727273" style="3" customWidth="1"/>
    <col min="8462" max="8462" width="9.45454545454546" style="3" customWidth="1"/>
    <col min="8463" max="8463" width="8.36363636363636" style="3" customWidth="1"/>
    <col min="8464" max="8704" width="9.72727272727273" style="3"/>
    <col min="8705" max="8705" width="4.27272727272727" style="3" customWidth="1"/>
    <col min="8706" max="8707" width="8.45454545454546" style="3" customWidth="1"/>
    <col min="8708" max="8708" width="6.72727272727273" style="3" customWidth="1"/>
    <col min="8709" max="8709" width="9.72727272727273" style="3" customWidth="1"/>
    <col min="8710" max="8710" width="6.63636363636364" style="3" customWidth="1"/>
    <col min="8711" max="8711" width="10.4545454545455" style="3" customWidth="1"/>
    <col min="8712" max="8712" width="9.72727272727273" style="3"/>
    <col min="8713" max="8713" width="10.4545454545455" style="3" customWidth="1"/>
    <col min="8714" max="8714" width="11.4545454545455" style="3" customWidth="1"/>
    <col min="8715" max="8717" width="12.2727272727273" style="3" customWidth="1"/>
    <col min="8718" max="8718" width="9.45454545454546" style="3" customWidth="1"/>
    <col min="8719" max="8719" width="8.36363636363636" style="3" customWidth="1"/>
    <col min="8720" max="8960" width="9.72727272727273" style="3"/>
    <col min="8961" max="8961" width="4.27272727272727" style="3" customWidth="1"/>
    <col min="8962" max="8963" width="8.45454545454546" style="3" customWidth="1"/>
    <col min="8964" max="8964" width="6.72727272727273" style="3" customWidth="1"/>
    <col min="8965" max="8965" width="9.72727272727273" style="3" customWidth="1"/>
    <col min="8966" max="8966" width="6.63636363636364" style="3" customWidth="1"/>
    <col min="8967" max="8967" width="10.4545454545455" style="3" customWidth="1"/>
    <col min="8968" max="8968" width="9.72727272727273" style="3"/>
    <col min="8969" max="8969" width="10.4545454545455" style="3" customWidth="1"/>
    <col min="8970" max="8970" width="11.4545454545455" style="3" customWidth="1"/>
    <col min="8971" max="8973" width="12.2727272727273" style="3" customWidth="1"/>
    <col min="8974" max="8974" width="9.45454545454546" style="3" customWidth="1"/>
    <col min="8975" max="8975" width="8.36363636363636" style="3" customWidth="1"/>
    <col min="8976" max="9216" width="9.72727272727273" style="3"/>
    <col min="9217" max="9217" width="4.27272727272727" style="3" customWidth="1"/>
    <col min="9218" max="9219" width="8.45454545454546" style="3" customWidth="1"/>
    <col min="9220" max="9220" width="6.72727272727273" style="3" customWidth="1"/>
    <col min="9221" max="9221" width="9.72727272727273" style="3" customWidth="1"/>
    <col min="9222" max="9222" width="6.63636363636364" style="3" customWidth="1"/>
    <col min="9223" max="9223" width="10.4545454545455" style="3" customWidth="1"/>
    <col min="9224" max="9224" width="9.72727272727273" style="3"/>
    <col min="9225" max="9225" width="10.4545454545455" style="3" customWidth="1"/>
    <col min="9226" max="9226" width="11.4545454545455" style="3" customWidth="1"/>
    <col min="9227" max="9229" width="12.2727272727273" style="3" customWidth="1"/>
    <col min="9230" max="9230" width="9.45454545454546" style="3" customWidth="1"/>
    <col min="9231" max="9231" width="8.36363636363636" style="3" customWidth="1"/>
    <col min="9232" max="9472" width="9.72727272727273" style="3"/>
    <col min="9473" max="9473" width="4.27272727272727" style="3" customWidth="1"/>
    <col min="9474" max="9475" width="8.45454545454546" style="3" customWidth="1"/>
    <col min="9476" max="9476" width="6.72727272727273" style="3" customWidth="1"/>
    <col min="9477" max="9477" width="9.72727272727273" style="3" customWidth="1"/>
    <col min="9478" max="9478" width="6.63636363636364" style="3" customWidth="1"/>
    <col min="9479" max="9479" width="10.4545454545455" style="3" customWidth="1"/>
    <col min="9480" max="9480" width="9.72727272727273" style="3"/>
    <col min="9481" max="9481" width="10.4545454545455" style="3" customWidth="1"/>
    <col min="9482" max="9482" width="11.4545454545455" style="3" customWidth="1"/>
    <col min="9483" max="9485" width="12.2727272727273" style="3" customWidth="1"/>
    <col min="9486" max="9486" width="9.45454545454546" style="3" customWidth="1"/>
    <col min="9487" max="9487" width="8.36363636363636" style="3" customWidth="1"/>
    <col min="9488" max="9728" width="9.72727272727273" style="3"/>
    <col min="9729" max="9729" width="4.27272727272727" style="3" customWidth="1"/>
    <col min="9730" max="9731" width="8.45454545454546" style="3" customWidth="1"/>
    <col min="9732" max="9732" width="6.72727272727273" style="3" customWidth="1"/>
    <col min="9733" max="9733" width="9.72727272727273" style="3" customWidth="1"/>
    <col min="9734" max="9734" width="6.63636363636364" style="3" customWidth="1"/>
    <col min="9735" max="9735" width="10.4545454545455" style="3" customWidth="1"/>
    <col min="9736" max="9736" width="9.72727272727273" style="3"/>
    <col min="9737" max="9737" width="10.4545454545455" style="3" customWidth="1"/>
    <col min="9738" max="9738" width="11.4545454545455" style="3" customWidth="1"/>
    <col min="9739" max="9741" width="12.2727272727273" style="3" customWidth="1"/>
    <col min="9742" max="9742" width="9.45454545454546" style="3" customWidth="1"/>
    <col min="9743" max="9743" width="8.36363636363636" style="3" customWidth="1"/>
    <col min="9744" max="9984" width="9.72727272727273" style="3"/>
    <col min="9985" max="9985" width="4.27272727272727" style="3" customWidth="1"/>
    <col min="9986" max="9987" width="8.45454545454546" style="3" customWidth="1"/>
    <col min="9988" max="9988" width="6.72727272727273" style="3" customWidth="1"/>
    <col min="9989" max="9989" width="9.72727272727273" style="3" customWidth="1"/>
    <col min="9990" max="9990" width="6.63636363636364" style="3" customWidth="1"/>
    <col min="9991" max="9991" width="10.4545454545455" style="3" customWidth="1"/>
    <col min="9992" max="9992" width="9.72727272727273" style="3"/>
    <col min="9993" max="9993" width="10.4545454545455" style="3" customWidth="1"/>
    <col min="9994" max="9994" width="11.4545454545455" style="3" customWidth="1"/>
    <col min="9995" max="9997" width="12.2727272727273" style="3" customWidth="1"/>
    <col min="9998" max="9998" width="9.45454545454546" style="3" customWidth="1"/>
    <col min="9999" max="9999" width="8.36363636363636" style="3" customWidth="1"/>
    <col min="10000" max="10240" width="9.72727272727273" style="3"/>
    <col min="10241" max="10241" width="4.27272727272727" style="3" customWidth="1"/>
    <col min="10242" max="10243" width="8.45454545454546" style="3" customWidth="1"/>
    <col min="10244" max="10244" width="6.72727272727273" style="3" customWidth="1"/>
    <col min="10245" max="10245" width="9.72727272727273" style="3" customWidth="1"/>
    <col min="10246" max="10246" width="6.63636363636364" style="3" customWidth="1"/>
    <col min="10247" max="10247" width="10.4545454545455" style="3" customWidth="1"/>
    <col min="10248" max="10248" width="9.72727272727273" style="3"/>
    <col min="10249" max="10249" width="10.4545454545455" style="3" customWidth="1"/>
    <col min="10250" max="10250" width="11.4545454545455" style="3" customWidth="1"/>
    <col min="10251" max="10253" width="12.2727272727273" style="3" customWidth="1"/>
    <col min="10254" max="10254" width="9.45454545454546" style="3" customWidth="1"/>
    <col min="10255" max="10255" width="8.36363636363636" style="3" customWidth="1"/>
    <col min="10256" max="10496" width="9.72727272727273" style="3"/>
    <col min="10497" max="10497" width="4.27272727272727" style="3" customWidth="1"/>
    <col min="10498" max="10499" width="8.45454545454546" style="3" customWidth="1"/>
    <col min="10500" max="10500" width="6.72727272727273" style="3" customWidth="1"/>
    <col min="10501" max="10501" width="9.72727272727273" style="3" customWidth="1"/>
    <col min="10502" max="10502" width="6.63636363636364" style="3" customWidth="1"/>
    <col min="10503" max="10503" width="10.4545454545455" style="3" customWidth="1"/>
    <col min="10504" max="10504" width="9.72727272727273" style="3"/>
    <col min="10505" max="10505" width="10.4545454545455" style="3" customWidth="1"/>
    <col min="10506" max="10506" width="11.4545454545455" style="3" customWidth="1"/>
    <col min="10507" max="10509" width="12.2727272727273" style="3" customWidth="1"/>
    <col min="10510" max="10510" width="9.45454545454546" style="3" customWidth="1"/>
    <col min="10511" max="10511" width="8.36363636363636" style="3" customWidth="1"/>
    <col min="10512" max="10752" width="9.72727272727273" style="3"/>
    <col min="10753" max="10753" width="4.27272727272727" style="3" customWidth="1"/>
    <col min="10754" max="10755" width="8.45454545454546" style="3" customWidth="1"/>
    <col min="10756" max="10756" width="6.72727272727273" style="3" customWidth="1"/>
    <col min="10757" max="10757" width="9.72727272727273" style="3" customWidth="1"/>
    <col min="10758" max="10758" width="6.63636363636364" style="3" customWidth="1"/>
    <col min="10759" max="10759" width="10.4545454545455" style="3" customWidth="1"/>
    <col min="10760" max="10760" width="9.72727272727273" style="3"/>
    <col min="10761" max="10761" width="10.4545454545455" style="3" customWidth="1"/>
    <col min="10762" max="10762" width="11.4545454545455" style="3" customWidth="1"/>
    <col min="10763" max="10765" width="12.2727272727273" style="3" customWidth="1"/>
    <col min="10766" max="10766" width="9.45454545454546" style="3" customWidth="1"/>
    <col min="10767" max="10767" width="8.36363636363636" style="3" customWidth="1"/>
    <col min="10768" max="11008" width="9.72727272727273" style="3"/>
    <col min="11009" max="11009" width="4.27272727272727" style="3" customWidth="1"/>
    <col min="11010" max="11011" width="8.45454545454546" style="3" customWidth="1"/>
    <col min="11012" max="11012" width="6.72727272727273" style="3" customWidth="1"/>
    <col min="11013" max="11013" width="9.72727272727273" style="3" customWidth="1"/>
    <col min="11014" max="11014" width="6.63636363636364" style="3" customWidth="1"/>
    <col min="11015" max="11015" width="10.4545454545455" style="3" customWidth="1"/>
    <col min="11016" max="11016" width="9.72727272727273" style="3"/>
    <col min="11017" max="11017" width="10.4545454545455" style="3" customWidth="1"/>
    <col min="11018" max="11018" width="11.4545454545455" style="3" customWidth="1"/>
    <col min="11019" max="11021" width="12.2727272727273" style="3" customWidth="1"/>
    <col min="11022" max="11022" width="9.45454545454546" style="3" customWidth="1"/>
    <col min="11023" max="11023" width="8.36363636363636" style="3" customWidth="1"/>
    <col min="11024" max="11264" width="9.72727272727273" style="3"/>
    <col min="11265" max="11265" width="4.27272727272727" style="3" customWidth="1"/>
    <col min="11266" max="11267" width="8.45454545454546" style="3" customWidth="1"/>
    <col min="11268" max="11268" width="6.72727272727273" style="3" customWidth="1"/>
    <col min="11269" max="11269" width="9.72727272727273" style="3" customWidth="1"/>
    <col min="11270" max="11270" width="6.63636363636364" style="3" customWidth="1"/>
    <col min="11271" max="11271" width="10.4545454545455" style="3" customWidth="1"/>
    <col min="11272" max="11272" width="9.72727272727273" style="3"/>
    <col min="11273" max="11273" width="10.4545454545455" style="3" customWidth="1"/>
    <col min="11274" max="11274" width="11.4545454545455" style="3" customWidth="1"/>
    <col min="11275" max="11277" width="12.2727272727273" style="3" customWidth="1"/>
    <col min="11278" max="11278" width="9.45454545454546" style="3" customWidth="1"/>
    <col min="11279" max="11279" width="8.36363636363636" style="3" customWidth="1"/>
    <col min="11280" max="11520" width="9.72727272727273" style="3"/>
    <col min="11521" max="11521" width="4.27272727272727" style="3" customWidth="1"/>
    <col min="11522" max="11523" width="8.45454545454546" style="3" customWidth="1"/>
    <col min="11524" max="11524" width="6.72727272727273" style="3" customWidth="1"/>
    <col min="11525" max="11525" width="9.72727272727273" style="3" customWidth="1"/>
    <col min="11526" max="11526" width="6.63636363636364" style="3" customWidth="1"/>
    <col min="11527" max="11527" width="10.4545454545455" style="3" customWidth="1"/>
    <col min="11528" max="11528" width="9.72727272727273" style="3"/>
    <col min="11529" max="11529" width="10.4545454545455" style="3" customWidth="1"/>
    <col min="11530" max="11530" width="11.4545454545455" style="3" customWidth="1"/>
    <col min="11531" max="11533" width="12.2727272727273" style="3" customWidth="1"/>
    <col min="11534" max="11534" width="9.45454545454546" style="3" customWidth="1"/>
    <col min="11535" max="11535" width="8.36363636363636" style="3" customWidth="1"/>
    <col min="11536" max="11776" width="9.72727272727273" style="3"/>
    <col min="11777" max="11777" width="4.27272727272727" style="3" customWidth="1"/>
    <col min="11778" max="11779" width="8.45454545454546" style="3" customWidth="1"/>
    <col min="11780" max="11780" width="6.72727272727273" style="3" customWidth="1"/>
    <col min="11781" max="11781" width="9.72727272727273" style="3" customWidth="1"/>
    <col min="11782" max="11782" width="6.63636363636364" style="3" customWidth="1"/>
    <col min="11783" max="11783" width="10.4545454545455" style="3" customWidth="1"/>
    <col min="11784" max="11784" width="9.72727272727273" style="3"/>
    <col min="11785" max="11785" width="10.4545454545455" style="3" customWidth="1"/>
    <col min="11786" max="11786" width="11.4545454545455" style="3" customWidth="1"/>
    <col min="11787" max="11789" width="12.2727272727273" style="3" customWidth="1"/>
    <col min="11790" max="11790" width="9.45454545454546" style="3" customWidth="1"/>
    <col min="11791" max="11791" width="8.36363636363636" style="3" customWidth="1"/>
    <col min="11792" max="12032" width="9.72727272727273" style="3"/>
    <col min="12033" max="12033" width="4.27272727272727" style="3" customWidth="1"/>
    <col min="12034" max="12035" width="8.45454545454546" style="3" customWidth="1"/>
    <col min="12036" max="12036" width="6.72727272727273" style="3" customWidth="1"/>
    <col min="12037" max="12037" width="9.72727272727273" style="3" customWidth="1"/>
    <col min="12038" max="12038" width="6.63636363636364" style="3" customWidth="1"/>
    <col min="12039" max="12039" width="10.4545454545455" style="3" customWidth="1"/>
    <col min="12040" max="12040" width="9.72727272727273" style="3"/>
    <col min="12041" max="12041" width="10.4545454545455" style="3" customWidth="1"/>
    <col min="12042" max="12042" width="11.4545454545455" style="3" customWidth="1"/>
    <col min="12043" max="12045" width="12.2727272727273" style="3" customWidth="1"/>
    <col min="12046" max="12046" width="9.45454545454546" style="3" customWidth="1"/>
    <col min="12047" max="12047" width="8.36363636363636" style="3" customWidth="1"/>
    <col min="12048" max="12288" width="9.72727272727273" style="3"/>
    <col min="12289" max="12289" width="4.27272727272727" style="3" customWidth="1"/>
    <col min="12290" max="12291" width="8.45454545454546" style="3" customWidth="1"/>
    <col min="12292" max="12292" width="6.72727272727273" style="3" customWidth="1"/>
    <col min="12293" max="12293" width="9.72727272727273" style="3" customWidth="1"/>
    <col min="12294" max="12294" width="6.63636363636364" style="3" customWidth="1"/>
    <col min="12295" max="12295" width="10.4545454545455" style="3" customWidth="1"/>
    <col min="12296" max="12296" width="9.72727272727273" style="3"/>
    <col min="12297" max="12297" width="10.4545454545455" style="3" customWidth="1"/>
    <col min="12298" max="12298" width="11.4545454545455" style="3" customWidth="1"/>
    <col min="12299" max="12301" width="12.2727272727273" style="3" customWidth="1"/>
    <col min="12302" max="12302" width="9.45454545454546" style="3" customWidth="1"/>
    <col min="12303" max="12303" width="8.36363636363636" style="3" customWidth="1"/>
    <col min="12304" max="12544" width="9.72727272727273" style="3"/>
    <col min="12545" max="12545" width="4.27272727272727" style="3" customWidth="1"/>
    <col min="12546" max="12547" width="8.45454545454546" style="3" customWidth="1"/>
    <col min="12548" max="12548" width="6.72727272727273" style="3" customWidth="1"/>
    <col min="12549" max="12549" width="9.72727272727273" style="3" customWidth="1"/>
    <col min="12550" max="12550" width="6.63636363636364" style="3" customWidth="1"/>
    <col min="12551" max="12551" width="10.4545454545455" style="3" customWidth="1"/>
    <col min="12552" max="12552" width="9.72727272727273" style="3"/>
    <col min="12553" max="12553" width="10.4545454545455" style="3" customWidth="1"/>
    <col min="12554" max="12554" width="11.4545454545455" style="3" customWidth="1"/>
    <col min="12555" max="12557" width="12.2727272727273" style="3" customWidth="1"/>
    <col min="12558" max="12558" width="9.45454545454546" style="3" customWidth="1"/>
    <col min="12559" max="12559" width="8.36363636363636" style="3" customWidth="1"/>
    <col min="12560" max="12800" width="9.72727272727273" style="3"/>
    <col min="12801" max="12801" width="4.27272727272727" style="3" customWidth="1"/>
    <col min="12802" max="12803" width="8.45454545454546" style="3" customWidth="1"/>
    <col min="12804" max="12804" width="6.72727272727273" style="3" customWidth="1"/>
    <col min="12805" max="12805" width="9.72727272727273" style="3" customWidth="1"/>
    <col min="12806" max="12806" width="6.63636363636364" style="3" customWidth="1"/>
    <col min="12807" max="12807" width="10.4545454545455" style="3" customWidth="1"/>
    <col min="12808" max="12808" width="9.72727272727273" style="3"/>
    <col min="12809" max="12809" width="10.4545454545455" style="3" customWidth="1"/>
    <col min="12810" max="12810" width="11.4545454545455" style="3" customWidth="1"/>
    <col min="12811" max="12813" width="12.2727272727273" style="3" customWidth="1"/>
    <col min="12814" max="12814" width="9.45454545454546" style="3" customWidth="1"/>
    <col min="12815" max="12815" width="8.36363636363636" style="3" customWidth="1"/>
    <col min="12816" max="13056" width="9.72727272727273" style="3"/>
    <col min="13057" max="13057" width="4.27272727272727" style="3" customWidth="1"/>
    <col min="13058" max="13059" width="8.45454545454546" style="3" customWidth="1"/>
    <col min="13060" max="13060" width="6.72727272727273" style="3" customWidth="1"/>
    <col min="13061" max="13061" width="9.72727272727273" style="3" customWidth="1"/>
    <col min="13062" max="13062" width="6.63636363636364" style="3" customWidth="1"/>
    <col min="13063" max="13063" width="10.4545454545455" style="3" customWidth="1"/>
    <col min="13064" max="13064" width="9.72727272727273" style="3"/>
    <col min="13065" max="13065" width="10.4545454545455" style="3" customWidth="1"/>
    <col min="13066" max="13066" width="11.4545454545455" style="3" customWidth="1"/>
    <col min="13067" max="13069" width="12.2727272727273" style="3" customWidth="1"/>
    <col min="13070" max="13070" width="9.45454545454546" style="3" customWidth="1"/>
    <col min="13071" max="13071" width="8.36363636363636" style="3" customWidth="1"/>
    <col min="13072" max="13312" width="9.72727272727273" style="3"/>
    <col min="13313" max="13313" width="4.27272727272727" style="3" customWidth="1"/>
    <col min="13314" max="13315" width="8.45454545454546" style="3" customWidth="1"/>
    <col min="13316" max="13316" width="6.72727272727273" style="3" customWidth="1"/>
    <col min="13317" max="13317" width="9.72727272727273" style="3" customWidth="1"/>
    <col min="13318" max="13318" width="6.63636363636364" style="3" customWidth="1"/>
    <col min="13319" max="13319" width="10.4545454545455" style="3" customWidth="1"/>
    <col min="13320" max="13320" width="9.72727272727273" style="3"/>
    <col min="13321" max="13321" width="10.4545454545455" style="3" customWidth="1"/>
    <col min="13322" max="13322" width="11.4545454545455" style="3" customWidth="1"/>
    <col min="13323" max="13325" width="12.2727272727273" style="3" customWidth="1"/>
    <col min="13326" max="13326" width="9.45454545454546" style="3" customWidth="1"/>
    <col min="13327" max="13327" width="8.36363636363636" style="3" customWidth="1"/>
    <col min="13328" max="13568" width="9.72727272727273" style="3"/>
    <col min="13569" max="13569" width="4.27272727272727" style="3" customWidth="1"/>
    <col min="13570" max="13571" width="8.45454545454546" style="3" customWidth="1"/>
    <col min="13572" max="13572" width="6.72727272727273" style="3" customWidth="1"/>
    <col min="13573" max="13573" width="9.72727272727273" style="3" customWidth="1"/>
    <col min="13574" max="13574" width="6.63636363636364" style="3" customWidth="1"/>
    <col min="13575" max="13575" width="10.4545454545455" style="3" customWidth="1"/>
    <col min="13576" max="13576" width="9.72727272727273" style="3"/>
    <col min="13577" max="13577" width="10.4545454545455" style="3" customWidth="1"/>
    <col min="13578" max="13578" width="11.4545454545455" style="3" customWidth="1"/>
    <col min="13579" max="13581" width="12.2727272727273" style="3" customWidth="1"/>
    <col min="13582" max="13582" width="9.45454545454546" style="3" customWidth="1"/>
    <col min="13583" max="13583" width="8.36363636363636" style="3" customWidth="1"/>
    <col min="13584" max="13824" width="9.72727272727273" style="3"/>
    <col min="13825" max="13825" width="4.27272727272727" style="3" customWidth="1"/>
    <col min="13826" max="13827" width="8.45454545454546" style="3" customWidth="1"/>
    <col min="13828" max="13828" width="6.72727272727273" style="3" customWidth="1"/>
    <col min="13829" max="13829" width="9.72727272727273" style="3" customWidth="1"/>
    <col min="13830" max="13830" width="6.63636363636364" style="3" customWidth="1"/>
    <col min="13831" max="13831" width="10.4545454545455" style="3" customWidth="1"/>
    <col min="13832" max="13832" width="9.72727272727273" style="3"/>
    <col min="13833" max="13833" width="10.4545454545455" style="3" customWidth="1"/>
    <col min="13834" max="13834" width="11.4545454545455" style="3" customWidth="1"/>
    <col min="13835" max="13837" width="12.2727272727273" style="3" customWidth="1"/>
    <col min="13838" max="13838" width="9.45454545454546" style="3" customWidth="1"/>
    <col min="13839" max="13839" width="8.36363636363636" style="3" customWidth="1"/>
    <col min="13840" max="14080" width="9.72727272727273" style="3"/>
    <col min="14081" max="14081" width="4.27272727272727" style="3" customWidth="1"/>
    <col min="14082" max="14083" width="8.45454545454546" style="3" customWidth="1"/>
    <col min="14084" max="14084" width="6.72727272727273" style="3" customWidth="1"/>
    <col min="14085" max="14085" width="9.72727272727273" style="3" customWidth="1"/>
    <col min="14086" max="14086" width="6.63636363636364" style="3" customWidth="1"/>
    <col min="14087" max="14087" width="10.4545454545455" style="3" customWidth="1"/>
    <col min="14088" max="14088" width="9.72727272727273" style="3"/>
    <col min="14089" max="14089" width="10.4545454545455" style="3" customWidth="1"/>
    <col min="14090" max="14090" width="11.4545454545455" style="3" customWidth="1"/>
    <col min="14091" max="14093" width="12.2727272727273" style="3" customWidth="1"/>
    <col min="14094" max="14094" width="9.45454545454546" style="3" customWidth="1"/>
    <col min="14095" max="14095" width="8.36363636363636" style="3" customWidth="1"/>
    <col min="14096" max="14336" width="9.72727272727273" style="3"/>
    <col min="14337" max="14337" width="4.27272727272727" style="3" customWidth="1"/>
    <col min="14338" max="14339" width="8.45454545454546" style="3" customWidth="1"/>
    <col min="14340" max="14340" width="6.72727272727273" style="3" customWidth="1"/>
    <col min="14341" max="14341" width="9.72727272727273" style="3" customWidth="1"/>
    <col min="14342" max="14342" width="6.63636363636364" style="3" customWidth="1"/>
    <col min="14343" max="14343" width="10.4545454545455" style="3" customWidth="1"/>
    <col min="14344" max="14344" width="9.72727272727273" style="3"/>
    <col min="14345" max="14345" width="10.4545454545455" style="3" customWidth="1"/>
    <col min="14346" max="14346" width="11.4545454545455" style="3" customWidth="1"/>
    <col min="14347" max="14349" width="12.2727272727273" style="3" customWidth="1"/>
    <col min="14350" max="14350" width="9.45454545454546" style="3" customWidth="1"/>
    <col min="14351" max="14351" width="8.36363636363636" style="3" customWidth="1"/>
    <col min="14352" max="14592" width="9.72727272727273" style="3"/>
    <col min="14593" max="14593" width="4.27272727272727" style="3" customWidth="1"/>
    <col min="14594" max="14595" width="8.45454545454546" style="3" customWidth="1"/>
    <col min="14596" max="14596" width="6.72727272727273" style="3" customWidth="1"/>
    <col min="14597" max="14597" width="9.72727272727273" style="3" customWidth="1"/>
    <col min="14598" max="14598" width="6.63636363636364" style="3" customWidth="1"/>
    <col min="14599" max="14599" width="10.4545454545455" style="3" customWidth="1"/>
    <col min="14600" max="14600" width="9.72727272727273" style="3"/>
    <col min="14601" max="14601" width="10.4545454545455" style="3" customWidth="1"/>
    <col min="14602" max="14602" width="11.4545454545455" style="3" customWidth="1"/>
    <col min="14603" max="14605" width="12.2727272727273" style="3" customWidth="1"/>
    <col min="14606" max="14606" width="9.45454545454546" style="3" customWidth="1"/>
    <col min="14607" max="14607" width="8.36363636363636" style="3" customWidth="1"/>
    <col min="14608" max="14848" width="9.72727272727273" style="3"/>
    <col min="14849" max="14849" width="4.27272727272727" style="3" customWidth="1"/>
    <col min="14850" max="14851" width="8.45454545454546" style="3" customWidth="1"/>
    <col min="14852" max="14852" width="6.72727272727273" style="3" customWidth="1"/>
    <col min="14853" max="14853" width="9.72727272727273" style="3" customWidth="1"/>
    <col min="14854" max="14854" width="6.63636363636364" style="3" customWidth="1"/>
    <col min="14855" max="14855" width="10.4545454545455" style="3" customWidth="1"/>
    <col min="14856" max="14856" width="9.72727272727273" style="3"/>
    <col min="14857" max="14857" width="10.4545454545455" style="3" customWidth="1"/>
    <col min="14858" max="14858" width="11.4545454545455" style="3" customWidth="1"/>
    <col min="14859" max="14861" width="12.2727272727273" style="3" customWidth="1"/>
    <col min="14862" max="14862" width="9.45454545454546" style="3" customWidth="1"/>
    <col min="14863" max="14863" width="8.36363636363636" style="3" customWidth="1"/>
    <col min="14864" max="15104" width="9.72727272727273" style="3"/>
    <col min="15105" max="15105" width="4.27272727272727" style="3" customWidth="1"/>
    <col min="15106" max="15107" width="8.45454545454546" style="3" customWidth="1"/>
    <col min="15108" max="15108" width="6.72727272727273" style="3" customWidth="1"/>
    <col min="15109" max="15109" width="9.72727272727273" style="3" customWidth="1"/>
    <col min="15110" max="15110" width="6.63636363636364" style="3" customWidth="1"/>
    <col min="15111" max="15111" width="10.4545454545455" style="3" customWidth="1"/>
    <col min="15112" max="15112" width="9.72727272727273" style="3"/>
    <col min="15113" max="15113" width="10.4545454545455" style="3" customWidth="1"/>
    <col min="15114" max="15114" width="11.4545454545455" style="3" customWidth="1"/>
    <col min="15115" max="15117" width="12.2727272727273" style="3" customWidth="1"/>
    <col min="15118" max="15118" width="9.45454545454546" style="3" customWidth="1"/>
    <col min="15119" max="15119" width="8.36363636363636" style="3" customWidth="1"/>
    <col min="15120" max="15360" width="9.72727272727273" style="3"/>
    <col min="15361" max="15361" width="4.27272727272727" style="3" customWidth="1"/>
    <col min="15362" max="15363" width="8.45454545454546" style="3" customWidth="1"/>
    <col min="15364" max="15364" width="6.72727272727273" style="3" customWidth="1"/>
    <col min="15365" max="15365" width="9.72727272727273" style="3" customWidth="1"/>
    <col min="15366" max="15366" width="6.63636363636364" style="3" customWidth="1"/>
    <col min="15367" max="15367" width="10.4545454545455" style="3" customWidth="1"/>
    <col min="15368" max="15368" width="9.72727272727273" style="3"/>
    <col min="15369" max="15369" width="10.4545454545455" style="3" customWidth="1"/>
    <col min="15370" max="15370" width="11.4545454545455" style="3" customWidth="1"/>
    <col min="15371" max="15373" width="12.2727272727273" style="3" customWidth="1"/>
    <col min="15374" max="15374" width="9.45454545454546" style="3" customWidth="1"/>
    <col min="15375" max="15375" width="8.36363636363636" style="3" customWidth="1"/>
    <col min="15376" max="15616" width="9.72727272727273" style="3"/>
    <col min="15617" max="15617" width="4.27272727272727" style="3" customWidth="1"/>
    <col min="15618" max="15619" width="8.45454545454546" style="3" customWidth="1"/>
    <col min="15620" max="15620" width="6.72727272727273" style="3" customWidth="1"/>
    <col min="15621" max="15621" width="9.72727272727273" style="3" customWidth="1"/>
    <col min="15622" max="15622" width="6.63636363636364" style="3" customWidth="1"/>
    <col min="15623" max="15623" width="10.4545454545455" style="3" customWidth="1"/>
    <col min="15624" max="15624" width="9.72727272727273" style="3"/>
    <col min="15625" max="15625" width="10.4545454545455" style="3" customWidth="1"/>
    <col min="15626" max="15626" width="11.4545454545455" style="3" customWidth="1"/>
    <col min="15627" max="15629" width="12.2727272727273" style="3" customWidth="1"/>
    <col min="15630" max="15630" width="9.45454545454546" style="3" customWidth="1"/>
    <col min="15631" max="15631" width="8.36363636363636" style="3" customWidth="1"/>
    <col min="15632" max="15872" width="9.72727272727273" style="3"/>
    <col min="15873" max="15873" width="4.27272727272727" style="3" customWidth="1"/>
    <col min="15874" max="15875" width="8.45454545454546" style="3" customWidth="1"/>
    <col min="15876" max="15876" width="6.72727272727273" style="3" customWidth="1"/>
    <col min="15877" max="15877" width="9.72727272727273" style="3" customWidth="1"/>
    <col min="15878" max="15878" width="6.63636363636364" style="3" customWidth="1"/>
    <col min="15879" max="15879" width="10.4545454545455" style="3" customWidth="1"/>
    <col min="15880" max="15880" width="9.72727272727273" style="3"/>
    <col min="15881" max="15881" width="10.4545454545455" style="3" customWidth="1"/>
    <col min="15882" max="15882" width="11.4545454545455" style="3" customWidth="1"/>
    <col min="15883" max="15885" width="12.2727272727273" style="3" customWidth="1"/>
    <col min="15886" max="15886" width="9.45454545454546" style="3" customWidth="1"/>
    <col min="15887" max="15887" width="8.36363636363636" style="3" customWidth="1"/>
    <col min="15888" max="16128" width="9.72727272727273" style="3"/>
    <col min="16129" max="16129" width="4.27272727272727" style="3" customWidth="1"/>
    <col min="16130" max="16131" width="8.45454545454546" style="3" customWidth="1"/>
    <col min="16132" max="16132" width="6.72727272727273" style="3" customWidth="1"/>
    <col min="16133" max="16133" width="9.72727272727273" style="3" customWidth="1"/>
    <col min="16134" max="16134" width="6.63636363636364" style="3" customWidth="1"/>
    <col min="16135" max="16135" width="10.4545454545455" style="3" customWidth="1"/>
    <col min="16136" max="16136" width="9.72727272727273" style="3"/>
    <col min="16137" max="16137" width="10.4545454545455" style="3" customWidth="1"/>
    <col min="16138" max="16138" width="11.4545454545455" style="3" customWidth="1"/>
    <col min="16139" max="16141" width="12.2727272727273" style="3" customWidth="1"/>
    <col min="16142" max="16142" width="9.45454545454546" style="3" customWidth="1"/>
    <col min="16143" max="16143" width="8.36363636363636" style="3" customWidth="1"/>
    <col min="16144" max="16384" width="9.72727272727273" style="3"/>
  </cols>
  <sheetData>
    <row r="1" ht="21" spans="1:2">
      <c r="A1" s="5" t="s">
        <v>0</v>
      </c>
      <c r="B1" s="5"/>
    </row>
    <row r="2" ht="25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7" t="s">
        <v>100</v>
      </c>
      <c r="B3" s="7"/>
      <c r="C3" s="7"/>
      <c r="D3" s="7"/>
      <c r="E3" s="7"/>
      <c r="F3" s="7"/>
      <c r="G3" s="8"/>
      <c r="H3" s="8"/>
      <c r="I3" s="7" t="s">
        <v>101</v>
      </c>
      <c r="M3" s="8"/>
      <c r="N3" s="23"/>
      <c r="O3" s="23"/>
    </row>
    <row r="4" spans="1:1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25" t="s">
        <v>14</v>
      </c>
      <c r="K4" s="25" t="s">
        <v>15</v>
      </c>
      <c r="L4" s="25" t="s">
        <v>16</v>
      </c>
      <c r="M4" s="10" t="s">
        <v>17</v>
      </c>
      <c r="N4" s="10" t="s">
        <v>18</v>
      </c>
      <c r="O4" s="9" t="s">
        <v>19</v>
      </c>
    </row>
    <row r="5" spans="1:15">
      <c r="A5" s="9"/>
      <c r="B5" s="10"/>
      <c r="C5" s="10"/>
      <c r="D5" s="10"/>
      <c r="E5" s="10"/>
      <c r="F5" s="10"/>
      <c r="G5" s="10"/>
      <c r="H5" s="10"/>
      <c r="I5" s="10"/>
      <c r="J5" s="25"/>
      <c r="K5" s="25"/>
      <c r="L5" s="25"/>
      <c r="M5" s="10"/>
      <c r="N5" s="10"/>
      <c r="O5" s="9"/>
    </row>
    <row r="6" ht="30" customHeight="1" spans="1:16">
      <c r="A6" s="86">
        <v>1</v>
      </c>
      <c r="B6" s="25" t="s">
        <v>102</v>
      </c>
      <c r="C6" s="25">
        <v>201</v>
      </c>
      <c r="D6" s="25">
        <v>2</v>
      </c>
      <c r="E6" s="25" t="s">
        <v>55</v>
      </c>
      <c r="F6" s="25">
        <v>2.9</v>
      </c>
      <c r="G6" s="87">
        <v>94.44</v>
      </c>
      <c r="H6" s="87">
        <v>25.11</v>
      </c>
      <c r="I6" s="87">
        <v>69.33</v>
      </c>
      <c r="J6" s="88">
        <v>10235.2941176471</v>
      </c>
      <c r="K6" s="88">
        <v>13942.3218876473</v>
      </c>
      <c r="L6" s="88">
        <v>966621.176470588</v>
      </c>
      <c r="M6" s="10" t="s">
        <v>23</v>
      </c>
      <c r="N6" s="10" t="s">
        <v>24</v>
      </c>
      <c r="O6" s="89" t="s">
        <v>25</v>
      </c>
      <c r="P6" s="3">
        <f>(J13-J6)/7</f>
        <v>33.613445378143</v>
      </c>
    </row>
    <row r="7" ht="30" customHeight="1" spans="1:16">
      <c r="A7" s="86">
        <v>2</v>
      </c>
      <c r="B7" s="25" t="s">
        <v>102</v>
      </c>
      <c r="C7" s="25">
        <v>301</v>
      </c>
      <c r="D7" s="25">
        <v>3</v>
      </c>
      <c r="E7" s="25" t="s">
        <v>55</v>
      </c>
      <c r="F7" s="25">
        <v>2.9</v>
      </c>
      <c r="G7" s="87">
        <v>94.44</v>
      </c>
      <c r="H7" s="87">
        <v>25.11</v>
      </c>
      <c r="I7" s="87">
        <v>69.33</v>
      </c>
      <c r="J7" s="88">
        <v>10268.9075630252</v>
      </c>
      <c r="K7" s="88">
        <v>13988.1094800534</v>
      </c>
      <c r="L7" s="88">
        <v>969795.630252101</v>
      </c>
      <c r="M7" s="10" t="s">
        <v>23</v>
      </c>
      <c r="N7" s="10" t="s">
        <v>24</v>
      </c>
      <c r="O7" s="90"/>
      <c r="P7" s="3">
        <v>33.6134453781514</v>
      </c>
    </row>
    <row r="8" ht="30" customHeight="1" spans="1:16">
      <c r="A8" s="86">
        <v>3</v>
      </c>
      <c r="B8" s="25" t="s">
        <v>102</v>
      </c>
      <c r="C8" s="25">
        <v>401</v>
      </c>
      <c r="D8" s="25">
        <v>4</v>
      </c>
      <c r="E8" s="25" t="s">
        <v>55</v>
      </c>
      <c r="F8" s="25">
        <v>2.9</v>
      </c>
      <c r="G8" s="87">
        <v>94.44</v>
      </c>
      <c r="H8" s="87">
        <v>25.11</v>
      </c>
      <c r="I8" s="87">
        <v>69.33</v>
      </c>
      <c r="J8" s="88">
        <v>10302.5210084034</v>
      </c>
      <c r="K8" s="88">
        <v>14033.8970724594</v>
      </c>
      <c r="L8" s="88">
        <v>972970.084033613</v>
      </c>
      <c r="M8" s="10" t="s">
        <v>23</v>
      </c>
      <c r="N8" s="10" t="s">
        <v>24</v>
      </c>
      <c r="O8" s="90"/>
      <c r="P8" s="3">
        <v>33.6134453781514</v>
      </c>
    </row>
    <row r="9" ht="30" customHeight="1" spans="1:16">
      <c r="A9" s="86">
        <v>4</v>
      </c>
      <c r="B9" s="25" t="s">
        <v>102</v>
      </c>
      <c r="C9" s="25">
        <v>501</v>
      </c>
      <c r="D9" s="25">
        <v>5</v>
      </c>
      <c r="E9" s="25" t="s">
        <v>55</v>
      </c>
      <c r="F9" s="25">
        <v>2.9</v>
      </c>
      <c r="G9" s="87">
        <v>94.44</v>
      </c>
      <c r="H9" s="87">
        <v>25.11</v>
      </c>
      <c r="I9" s="87">
        <v>69.33</v>
      </c>
      <c r="J9" s="88">
        <v>10336.1344537815</v>
      </c>
      <c r="K9" s="88">
        <v>14079.6846648655</v>
      </c>
      <c r="L9" s="88">
        <v>976144.537815126</v>
      </c>
      <c r="M9" s="10" t="s">
        <v>23</v>
      </c>
      <c r="N9" s="10" t="s">
        <v>24</v>
      </c>
      <c r="O9" s="90"/>
      <c r="P9" s="3">
        <v>33.6134453781514</v>
      </c>
    </row>
    <row r="10" ht="30" customHeight="1" spans="1:16">
      <c r="A10" s="86">
        <v>5</v>
      </c>
      <c r="B10" s="25" t="s">
        <v>102</v>
      </c>
      <c r="C10" s="25">
        <v>601</v>
      </c>
      <c r="D10" s="25">
        <v>6</v>
      </c>
      <c r="E10" s="25" t="s">
        <v>55</v>
      </c>
      <c r="F10" s="25">
        <v>2.9</v>
      </c>
      <c r="G10" s="87">
        <v>94.44</v>
      </c>
      <c r="H10" s="87">
        <v>25.11</v>
      </c>
      <c r="I10" s="87">
        <v>69.33</v>
      </c>
      <c r="J10" s="88">
        <v>10369.7478991597</v>
      </c>
      <c r="K10" s="88">
        <v>14125.4722572716</v>
      </c>
      <c r="L10" s="88">
        <v>979318.991596638</v>
      </c>
      <c r="M10" s="10" t="s">
        <v>23</v>
      </c>
      <c r="N10" s="10" t="s">
        <v>24</v>
      </c>
      <c r="O10" s="90"/>
      <c r="P10" s="3">
        <v>33.6134453781514</v>
      </c>
    </row>
    <row r="11" ht="30" customHeight="1" spans="1:16">
      <c r="A11" s="86">
        <v>6</v>
      </c>
      <c r="B11" s="25" t="s">
        <v>102</v>
      </c>
      <c r="C11" s="25">
        <v>701</v>
      </c>
      <c r="D11" s="25">
        <v>7</v>
      </c>
      <c r="E11" s="25" t="s">
        <v>55</v>
      </c>
      <c r="F11" s="25">
        <v>2.9</v>
      </c>
      <c r="G11" s="87">
        <v>94.44</v>
      </c>
      <c r="H11" s="87">
        <v>25.11</v>
      </c>
      <c r="I11" s="87">
        <v>69.33</v>
      </c>
      <c r="J11" s="88">
        <v>10403.3613445378</v>
      </c>
      <c r="K11" s="88">
        <v>14171.2598496776</v>
      </c>
      <c r="L11" s="88">
        <v>982493.445378151</v>
      </c>
      <c r="M11" s="10" t="s">
        <v>23</v>
      </c>
      <c r="N11" s="10" t="s">
        <v>24</v>
      </c>
      <c r="O11" s="90"/>
      <c r="P11" s="3">
        <v>33.6134453781514</v>
      </c>
    </row>
    <row r="12" ht="30" customHeight="1" spans="1:16">
      <c r="A12" s="86">
        <v>7</v>
      </c>
      <c r="B12" s="25" t="s">
        <v>102</v>
      </c>
      <c r="C12" s="25">
        <v>801</v>
      </c>
      <c r="D12" s="25">
        <v>8</v>
      </c>
      <c r="E12" s="25" t="s">
        <v>55</v>
      </c>
      <c r="F12" s="25">
        <v>2.9</v>
      </c>
      <c r="G12" s="87">
        <v>94.44</v>
      </c>
      <c r="H12" s="87">
        <v>25.11</v>
      </c>
      <c r="I12" s="87">
        <v>69.33</v>
      </c>
      <c r="J12" s="88">
        <v>10436.974789916</v>
      </c>
      <c r="K12" s="88">
        <v>14217.0474420837</v>
      </c>
      <c r="L12" s="88">
        <v>985667.899159663</v>
      </c>
      <c r="M12" s="10" t="s">
        <v>23</v>
      </c>
      <c r="N12" s="10" t="s">
        <v>24</v>
      </c>
      <c r="O12" s="90"/>
      <c r="P12" s="3">
        <v>33.6134453781514</v>
      </c>
    </row>
    <row r="13" ht="30" customHeight="1" spans="1:17">
      <c r="A13" s="86">
        <v>8</v>
      </c>
      <c r="B13" s="25" t="s">
        <v>102</v>
      </c>
      <c r="C13" s="25">
        <v>901</v>
      </c>
      <c r="D13" s="25">
        <v>9</v>
      </c>
      <c r="E13" s="25" t="s">
        <v>55</v>
      </c>
      <c r="F13" s="25">
        <v>2.9</v>
      </c>
      <c r="G13" s="87">
        <v>94.44</v>
      </c>
      <c r="H13" s="87">
        <v>25.11</v>
      </c>
      <c r="I13" s="87">
        <v>69.33</v>
      </c>
      <c r="J13" s="88">
        <v>10470.5882352941</v>
      </c>
      <c r="K13" s="88">
        <v>14262.8350344898</v>
      </c>
      <c r="L13" s="88">
        <v>988842.352941176</v>
      </c>
      <c r="M13" s="10" t="s">
        <v>23</v>
      </c>
      <c r="N13" s="10" t="s">
        <v>24</v>
      </c>
      <c r="O13" s="90"/>
      <c r="P13" s="3">
        <v>33.6134453781514</v>
      </c>
      <c r="Q13" s="91"/>
    </row>
    <row r="14" ht="30" customHeight="1" spans="1:16">
      <c r="A14" s="86">
        <v>9</v>
      </c>
      <c r="B14" s="25" t="s">
        <v>102</v>
      </c>
      <c r="C14" s="25">
        <v>1001</v>
      </c>
      <c r="D14" s="25">
        <v>10</v>
      </c>
      <c r="E14" s="25" t="s">
        <v>55</v>
      </c>
      <c r="F14" s="25">
        <v>2.9</v>
      </c>
      <c r="G14" s="87">
        <v>94.44</v>
      </c>
      <c r="H14" s="87">
        <v>25.11</v>
      </c>
      <c r="I14" s="87">
        <v>69.33</v>
      </c>
      <c r="J14" s="88">
        <v>10504.2016806723</v>
      </c>
      <c r="K14" s="88">
        <v>14308.6226268958</v>
      </c>
      <c r="L14" s="88">
        <v>992016.806722689</v>
      </c>
      <c r="M14" s="10" t="s">
        <v>23</v>
      </c>
      <c r="N14" s="10" t="s">
        <v>24</v>
      </c>
      <c r="O14" s="90"/>
      <c r="P14" s="3">
        <v>33.6134453781514</v>
      </c>
    </row>
    <row r="15" ht="30" customHeight="1" spans="1:16">
      <c r="A15" s="86">
        <v>10</v>
      </c>
      <c r="B15" s="25" t="s">
        <v>102</v>
      </c>
      <c r="C15" s="25">
        <v>1101</v>
      </c>
      <c r="D15" s="25">
        <v>11</v>
      </c>
      <c r="E15" s="25" t="s">
        <v>55</v>
      </c>
      <c r="F15" s="25">
        <v>2.9</v>
      </c>
      <c r="G15" s="87">
        <v>94.44</v>
      </c>
      <c r="H15" s="87">
        <v>25.11</v>
      </c>
      <c r="I15" s="87">
        <v>69.33</v>
      </c>
      <c r="J15" s="88">
        <v>10537.8151260504</v>
      </c>
      <c r="K15" s="88">
        <v>14354.4102193019</v>
      </c>
      <c r="L15" s="88">
        <v>995191.260504202</v>
      </c>
      <c r="M15" s="10" t="s">
        <v>23</v>
      </c>
      <c r="N15" s="10" t="s">
        <v>24</v>
      </c>
      <c r="O15" s="90"/>
      <c r="P15" s="3">
        <v>33.6134453781514</v>
      </c>
    </row>
    <row r="16" ht="30" customHeight="1" spans="1:16">
      <c r="A16" s="86">
        <v>11</v>
      </c>
      <c r="B16" s="25" t="s">
        <v>102</v>
      </c>
      <c r="C16" s="25">
        <v>1201</v>
      </c>
      <c r="D16" s="25">
        <v>12</v>
      </c>
      <c r="E16" s="25" t="s">
        <v>55</v>
      </c>
      <c r="F16" s="25">
        <v>2.9</v>
      </c>
      <c r="G16" s="87">
        <v>94.44</v>
      </c>
      <c r="H16" s="87">
        <v>25.11</v>
      </c>
      <c r="I16" s="87">
        <v>69.33</v>
      </c>
      <c r="J16" s="88">
        <v>10571.4285714286</v>
      </c>
      <c r="K16" s="88">
        <v>14400.197811708</v>
      </c>
      <c r="L16" s="88">
        <v>998365.714285714</v>
      </c>
      <c r="M16" s="10" t="s">
        <v>23</v>
      </c>
      <c r="N16" s="10" t="s">
        <v>24</v>
      </c>
      <c r="O16" s="90"/>
      <c r="P16" s="3">
        <v>33.6134453781514</v>
      </c>
    </row>
    <row r="17" ht="30" customHeight="1" spans="1:16">
      <c r="A17" s="86">
        <v>12</v>
      </c>
      <c r="B17" s="25" t="s">
        <v>102</v>
      </c>
      <c r="C17" s="25">
        <v>1301</v>
      </c>
      <c r="D17" s="25">
        <v>13</v>
      </c>
      <c r="E17" s="25" t="s">
        <v>55</v>
      </c>
      <c r="F17" s="25">
        <v>2.9</v>
      </c>
      <c r="G17" s="87">
        <v>94.44</v>
      </c>
      <c r="H17" s="87">
        <v>25.11</v>
      </c>
      <c r="I17" s="87">
        <v>69.33</v>
      </c>
      <c r="J17" s="88">
        <v>10605.0420168067</v>
      </c>
      <c r="K17" s="88">
        <v>14445.985404114</v>
      </c>
      <c r="L17" s="88">
        <v>1001540.16806723</v>
      </c>
      <c r="M17" s="10" t="s">
        <v>23</v>
      </c>
      <c r="N17" s="10" t="s">
        <v>24</v>
      </c>
      <c r="O17" s="90"/>
      <c r="P17" s="3">
        <v>33.6134453781514</v>
      </c>
    </row>
    <row r="18" ht="30" customHeight="1" spans="1:16">
      <c r="A18" s="86">
        <v>13</v>
      </c>
      <c r="B18" s="25" t="s">
        <v>102</v>
      </c>
      <c r="C18" s="25">
        <v>1401</v>
      </c>
      <c r="D18" s="25">
        <v>14</v>
      </c>
      <c r="E18" s="25" t="s">
        <v>55</v>
      </c>
      <c r="F18" s="25">
        <v>2.9</v>
      </c>
      <c r="G18" s="87">
        <v>94.44</v>
      </c>
      <c r="H18" s="87">
        <v>25.11</v>
      </c>
      <c r="I18" s="87">
        <v>69.33</v>
      </c>
      <c r="J18" s="88">
        <v>10638.6554621849</v>
      </c>
      <c r="K18" s="88">
        <v>14491.7729965201</v>
      </c>
      <c r="L18" s="88">
        <v>1004714.62184874</v>
      </c>
      <c r="M18" s="10" t="s">
        <v>23</v>
      </c>
      <c r="N18" s="10" t="s">
        <v>24</v>
      </c>
      <c r="O18" s="90"/>
      <c r="P18" s="3">
        <v>33.6134453781514</v>
      </c>
    </row>
    <row r="19" ht="30" customHeight="1" spans="1:16">
      <c r="A19" s="86">
        <v>14</v>
      </c>
      <c r="B19" s="25" t="s">
        <v>102</v>
      </c>
      <c r="C19" s="25">
        <v>1501</v>
      </c>
      <c r="D19" s="25">
        <v>15</v>
      </c>
      <c r="E19" s="25" t="s">
        <v>55</v>
      </c>
      <c r="F19" s="25">
        <v>2.9</v>
      </c>
      <c r="G19" s="87">
        <v>94.44</v>
      </c>
      <c r="H19" s="87">
        <v>25.11</v>
      </c>
      <c r="I19" s="87">
        <v>69.33</v>
      </c>
      <c r="J19" s="88">
        <v>10672.268907563</v>
      </c>
      <c r="K19" s="88">
        <v>14537.5605889262</v>
      </c>
      <c r="L19" s="88">
        <v>1007889.07563025</v>
      </c>
      <c r="M19" s="10" t="s">
        <v>23</v>
      </c>
      <c r="N19" s="10" t="s">
        <v>24</v>
      </c>
      <c r="O19" s="90"/>
      <c r="P19" s="3">
        <v>33.6134453781514</v>
      </c>
    </row>
    <row r="20" ht="30" customHeight="1" spans="1:16">
      <c r="A20" s="86">
        <v>15</v>
      </c>
      <c r="B20" s="25" t="s">
        <v>102</v>
      </c>
      <c r="C20" s="25">
        <v>1601</v>
      </c>
      <c r="D20" s="25">
        <v>16</v>
      </c>
      <c r="E20" s="25" t="s">
        <v>55</v>
      </c>
      <c r="F20" s="25">
        <v>2.9</v>
      </c>
      <c r="G20" s="87">
        <v>94.44</v>
      </c>
      <c r="H20" s="87">
        <v>25.11</v>
      </c>
      <c r="I20" s="87">
        <v>69.33</v>
      </c>
      <c r="J20" s="88">
        <v>10705.8823529412</v>
      </c>
      <c r="K20" s="88">
        <v>14583.3481813322</v>
      </c>
      <c r="L20" s="88">
        <v>1011063.52941176</v>
      </c>
      <c r="M20" s="10" t="s">
        <v>23</v>
      </c>
      <c r="N20" s="10" t="s">
        <v>24</v>
      </c>
      <c r="O20" s="90"/>
      <c r="P20" s="3">
        <v>33.6134453781514</v>
      </c>
    </row>
    <row r="21" ht="30" customHeight="1" spans="1:16">
      <c r="A21" s="86">
        <v>16</v>
      </c>
      <c r="B21" s="25" t="s">
        <v>102</v>
      </c>
      <c r="C21" s="25">
        <v>1701</v>
      </c>
      <c r="D21" s="25">
        <v>17</v>
      </c>
      <c r="E21" s="25" t="s">
        <v>55</v>
      </c>
      <c r="F21" s="25">
        <v>2.9</v>
      </c>
      <c r="G21" s="87">
        <v>94.44</v>
      </c>
      <c r="H21" s="87">
        <v>25.11</v>
      </c>
      <c r="I21" s="87">
        <v>69.33</v>
      </c>
      <c r="J21" s="88">
        <v>10605.0420168067</v>
      </c>
      <c r="K21" s="88">
        <v>14445.985404114</v>
      </c>
      <c r="L21" s="88">
        <v>1001540.16806723</v>
      </c>
      <c r="M21" s="10" t="s">
        <v>23</v>
      </c>
      <c r="N21" s="10" t="s">
        <v>24</v>
      </c>
      <c r="O21" s="90"/>
      <c r="P21" s="3">
        <v>33.6134453781514</v>
      </c>
    </row>
    <row r="22" ht="30" customHeight="1" spans="1:16">
      <c r="A22" s="86">
        <v>17</v>
      </c>
      <c r="B22" s="25" t="s">
        <v>102</v>
      </c>
      <c r="C22" s="25">
        <v>202</v>
      </c>
      <c r="D22" s="25">
        <v>2</v>
      </c>
      <c r="E22" s="25" t="s">
        <v>22</v>
      </c>
      <c r="F22" s="25">
        <v>2.9</v>
      </c>
      <c r="G22" s="87">
        <v>85.66</v>
      </c>
      <c r="H22" s="87">
        <v>22.78</v>
      </c>
      <c r="I22" s="87">
        <v>62.88</v>
      </c>
      <c r="J22" s="88">
        <v>10470.5882352941</v>
      </c>
      <c r="K22" s="88">
        <v>14263.8452327496</v>
      </c>
      <c r="L22" s="88">
        <v>896910.588235294</v>
      </c>
      <c r="M22" s="10" t="s">
        <v>23</v>
      </c>
      <c r="N22" s="10" t="s">
        <v>24</v>
      </c>
      <c r="O22" s="90"/>
      <c r="P22" s="3">
        <f>(J29-J22)/7</f>
        <v>50.4201680672286</v>
      </c>
    </row>
    <row r="23" ht="30" customHeight="1" spans="1:16">
      <c r="A23" s="86">
        <v>18</v>
      </c>
      <c r="B23" s="25" t="s">
        <v>102</v>
      </c>
      <c r="C23" s="25">
        <v>302</v>
      </c>
      <c r="D23" s="25">
        <v>3</v>
      </c>
      <c r="E23" s="25" t="s">
        <v>22</v>
      </c>
      <c r="F23" s="25">
        <v>2.9</v>
      </c>
      <c r="G23" s="87">
        <v>85.66</v>
      </c>
      <c r="H23" s="87">
        <v>22.78</v>
      </c>
      <c r="I23" s="87">
        <v>62.88</v>
      </c>
      <c r="J23" s="88">
        <v>10521.0084033613</v>
      </c>
      <c r="K23" s="88">
        <v>14332.5314858768</v>
      </c>
      <c r="L23" s="88">
        <v>901229.579831933</v>
      </c>
      <c r="M23" s="10" t="s">
        <v>23</v>
      </c>
      <c r="N23" s="10" t="s">
        <v>24</v>
      </c>
      <c r="O23" s="90"/>
      <c r="P23" s="3">
        <v>50.420168067227</v>
      </c>
    </row>
    <row r="24" ht="30" customHeight="1" spans="1:16">
      <c r="A24" s="86">
        <v>19</v>
      </c>
      <c r="B24" s="25" t="s">
        <v>102</v>
      </c>
      <c r="C24" s="25">
        <v>402</v>
      </c>
      <c r="D24" s="25">
        <v>4</v>
      </c>
      <c r="E24" s="25" t="s">
        <v>22</v>
      </c>
      <c r="F24" s="25">
        <v>2.9</v>
      </c>
      <c r="G24" s="87">
        <v>85.66</v>
      </c>
      <c r="H24" s="87">
        <v>22.78</v>
      </c>
      <c r="I24" s="87">
        <v>62.88</v>
      </c>
      <c r="J24" s="88">
        <v>10571.4285714286</v>
      </c>
      <c r="K24" s="88">
        <v>14401.217739004</v>
      </c>
      <c r="L24" s="88">
        <v>905548.571428571</v>
      </c>
      <c r="M24" s="10" t="s">
        <v>23</v>
      </c>
      <c r="N24" s="10" t="s">
        <v>24</v>
      </c>
      <c r="O24" s="90"/>
      <c r="P24" s="3">
        <v>50.420168067227</v>
      </c>
    </row>
    <row r="25" ht="30" customHeight="1" spans="1:16">
      <c r="A25" s="86">
        <v>20</v>
      </c>
      <c r="B25" s="25" t="s">
        <v>102</v>
      </c>
      <c r="C25" s="25">
        <v>502</v>
      </c>
      <c r="D25" s="25">
        <v>5</v>
      </c>
      <c r="E25" s="25" t="s">
        <v>22</v>
      </c>
      <c r="F25" s="25">
        <v>2.9</v>
      </c>
      <c r="G25" s="87">
        <v>85.66</v>
      </c>
      <c r="H25" s="87">
        <v>22.78</v>
      </c>
      <c r="I25" s="87">
        <v>62.88</v>
      </c>
      <c r="J25" s="88">
        <v>10621.8487394958</v>
      </c>
      <c r="K25" s="88">
        <v>14469.9039921312</v>
      </c>
      <c r="L25" s="88">
        <v>909867.56302521</v>
      </c>
      <c r="M25" s="10" t="s">
        <v>23</v>
      </c>
      <c r="N25" s="10" t="s">
        <v>24</v>
      </c>
      <c r="O25" s="90"/>
      <c r="P25" s="3">
        <v>50.420168067227</v>
      </c>
    </row>
    <row r="26" ht="30" customHeight="1" spans="1:16">
      <c r="A26" s="86">
        <v>21</v>
      </c>
      <c r="B26" s="25" t="s">
        <v>102</v>
      </c>
      <c r="C26" s="25">
        <v>602</v>
      </c>
      <c r="D26" s="25">
        <v>6</v>
      </c>
      <c r="E26" s="25" t="s">
        <v>22</v>
      </c>
      <c r="F26" s="25">
        <v>2.9</v>
      </c>
      <c r="G26" s="87">
        <v>85.66</v>
      </c>
      <c r="H26" s="87">
        <v>22.78</v>
      </c>
      <c r="I26" s="87">
        <v>62.88</v>
      </c>
      <c r="J26" s="88">
        <v>10672.268907563</v>
      </c>
      <c r="K26" s="88">
        <v>14538.5902452584</v>
      </c>
      <c r="L26" s="88">
        <v>914186.554621849</v>
      </c>
      <c r="M26" s="10" t="s">
        <v>23</v>
      </c>
      <c r="N26" s="10" t="s">
        <v>24</v>
      </c>
      <c r="O26" s="90"/>
      <c r="P26" s="3">
        <v>50.420168067227</v>
      </c>
    </row>
    <row r="27" ht="30" customHeight="1" spans="1:16">
      <c r="A27" s="86">
        <v>22</v>
      </c>
      <c r="B27" s="25" t="s">
        <v>102</v>
      </c>
      <c r="C27" s="25">
        <v>702</v>
      </c>
      <c r="D27" s="25">
        <v>7</v>
      </c>
      <c r="E27" s="25" t="s">
        <v>22</v>
      </c>
      <c r="F27" s="25">
        <v>2.9</v>
      </c>
      <c r="G27" s="87">
        <v>85.66</v>
      </c>
      <c r="H27" s="87">
        <v>22.78</v>
      </c>
      <c r="I27" s="87">
        <v>62.88</v>
      </c>
      <c r="J27" s="88">
        <v>10722.6890756303</v>
      </c>
      <c r="K27" s="88">
        <v>14607.2764983856</v>
      </c>
      <c r="L27" s="88">
        <v>918505.546218487</v>
      </c>
      <c r="M27" s="10" t="s">
        <v>23</v>
      </c>
      <c r="N27" s="10" t="s">
        <v>24</v>
      </c>
      <c r="O27" s="90"/>
      <c r="P27" s="3">
        <v>50.420168067227</v>
      </c>
    </row>
    <row r="28" ht="30" customHeight="1" spans="1:16">
      <c r="A28" s="86">
        <v>23</v>
      </c>
      <c r="B28" s="25" t="s">
        <v>102</v>
      </c>
      <c r="C28" s="25">
        <v>802</v>
      </c>
      <c r="D28" s="25">
        <v>8</v>
      </c>
      <c r="E28" s="25" t="s">
        <v>22</v>
      </c>
      <c r="F28" s="25">
        <v>2.9</v>
      </c>
      <c r="G28" s="87">
        <v>85.66</v>
      </c>
      <c r="H28" s="87">
        <v>22.78</v>
      </c>
      <c r="I28" s="87">
        <v>62.88</v>
      </c>
      <c r="J28" s="88">
        <v>10773.1092436975</v>
      </c>
      <c r="K28" s="88">
        <v>14675.9627515128</v>
      </c>
      <c r="L28" s="88">
        <v>922824.537815126</v>
      </c>
      <c r="M28" s="10" t="s">
        <v>23</v>
      </c>
      <c r="N28" s="10" t="s">
        <v>24</v>
      </c>
      <c r="O28" s="90"/>
      <c r="P28" s="3">
        <v>50.420168067227</v>
      </c>
    </row>
    <row r="29" ht="30" customHeight="1" spans="1:16">
      <c r="A29" s="86">
        <v>24</v>
      </c>
      <c r="B29" s="25" t="s">
        <v>102</v>
      </c>
      <c r="C29" s="25">
        <v>902</v>
      </c>
      <c r="D29" s="25">
        <v>9</v>
      </c>
      <c r="E29" s="25" t="s">
        <v>22</v>
      </c>
      <c r="F29" s="25">
        <v>2.9</v>
      </c>
      <c r="G29" s="87">
        <v>85.66</v>
      </c>
      <c r="H29" s="87">
        <v>22.78</v>
      </c>
      <c r="I29" s="87">
        <v>62.88</v>
      </c>
      <c r="J29" s="88">
        <v>10823.5294117647</v>
      </c>
      <c r="K29" s="88">
        <v>14744.64900464</v>
      </c>
      <c r="L29" s="88">
        <v>927143.529411765</v>
      </c>
      <c r="M29" s="10" t="s">
        <v>23</v>
      </c>
      <c r="N29" s="10" t="s">
        <v>24</v>
      </c>
      <c r="O29" s="90"/>
      <c r="P29" s="3">
        <v>50.420168067227</v>
      </c>
    </row>
    <row r="30" ht="30" customHeight="1" spans="1:16">
      <c r="A30" s="86">
        <v>25</v>
      </c>
      <c r="B30" s="25" t="s">
        <v>102</v>
      </c>
      <c r="C30" s="25">
        <v>1002</v>
      </c>
      <c r="D30" s="25">
        <v>10</v>
      </c>
      <c r="E30" s="25" t="s">
        <v>22</v>
      </c>
      <c r="F30" s="25">
        <v>2.9</v>
      </c>
      <c r="G30" s="87">
        <v>85.66</v>
      </c>
      <c r="H30" s="87">
        <v>22.78</v>
      </c>
      <c r="I30" s="87">
        <v>62.88</v>
      </c>
      <c r="J30" s="88">
        <v>10873.9495798319</v>
      </c>
      <c r="K30" s="88">
        <v>14813.3352577672</v>
      </c>
      <c r="L30" s="88">
        <v>931462.521008403</v>
      </c>
      <c r="M30" s="10" t="s">
        <v>23</v>
      </c>
      <c r="N30" s="10" t="s">
        <v>24</v>
      </c>
      <c r="O30" s="90"/>
      <c r="P30" s="3">
        <v>50.420168067227</v>
      </c>
    </row>
    <row r="31" ht="30" customHeight="1" spans="1:16">
      <c r="A31" s="86">
        <v>26</v>
      </c>
      <c r="B31" s="25" t="s">
        <v>102</v>
      </c>
      <c r="C31" s="25">
        <v>1102</v>
      </c>
      <c r="D31" s="25">
        <v>11</v>
      </c>
      <c r="E31" s="25" t="s">
        <v>22</v>
      </c>
      <c r="F31" s="25">
        <v>2.9</v>
      </c>
      <c r="G31" s="87">
        <v>85.66</v>
      </c>
      <c r="H31" s="87">
        <v>22.78</v>
      </c>
      <c r="I31" s="87">
        <v>62.88</v>
      </c>
      <c r="J31" s="88">
        <v>10924.3697478992</v>
      </c>
      <c r="K31" s="88">
        <v>14882.0215108944</v>
      </c>
      <c r="L31" s="88">
        <v>935781.512605042</v>
      </c>
      <c r="M31" s="10" t="s">
        <v>23</v>
      </c>
      <c r="N31" s="10" t="s">
        <v>24</v>
      </c>
      <c r="O31" s="90"/>
      <c r="P31" s="3">
        <v>50.420168067227</v>
      </c>
    </row>
    <row r="32" ht="30" customHeight="1" spans="1:16">
      <c r="A32" s="86">
        <v>27</v>
      </c>
      <c r="B32" s="25" t="s">
        <v>102</v>
      </c>
      <c r="C32" s="25">
        <v>1202</v>
      </c>
      <c r="D32" s="25">
        <v>12</v>
      </c>
      <c r="E32" s="25" t="s">
        <v>22</v>
      </c>
      <c r="F32" s="25">
        <v>2.9</v>
      </c>
      <c r="G32" s="87">
        <v>85.66</v>
      </c>
      <c r="H32" s="87">
        <v>22.78</v>
      </c>
      <c r="I32" s="87">
        <v>62.88</v>
      </c>
      <c r="J32" s="88">
        <v>10974.7899159664</v>
      </c>
      <c r="K32" s="88">
        <v>14950.7077640216</v>
      </c>
      <c r="L32" s="88">
        <v>940100.504201681</v>
      </c>
      <c r="M32" s="10" t="s">
        <v>23</v>
      </c>
      <c r="N32" s="10" t="s">
        <v>24</v>
      </c>
      <c r="O32" s="90"/>
      <c r="P32" s="3">
        <v>50.420168067227</v>
      </c>
    </row>
    <row r="33" ht="30" customHeight="1" spans="1:16">
      <c r="A33" s="86">
        <v>28</v>
      </c>
      <c r="B33" s="25" t="s">
        <v>102</v>
      </c>
      <c r="C33" s="25">
        <v>1302</v>
      </c>
      <c r="D33" s="25">
        <v>13</v>
      </c>
      <c r="E33" s="25" t="s">
        <v>22</v>
      </c>
      <c r="F33" s="25">
        <v>2.9</v>
      </c>
      <c r="G33" s="87">
        <v>85.66</v>
      </c>
      <c r="H33" s="87">
        <v>22.78</v>
      </c>
      <c r="I33" s="87">
        <v>62.88</v>
      </c>
      <c r="J33" s="88">
        <v>11025.2100840336</v>
      </c>
      <c r="K33" s="88">
        <v>15019.3940171488</v>
      </c>
      <c r="L33" s="88">
        <v>944419.495798319</v>
      </c>
      <c r="M33" s="10" t="s">
        <v>23</v>
      </c>
      <c r="N33" s="10" t="s">
        <v>24</v>
      </c>
      <c r="O33" s="90"/>
      <c r="P33" s="3">
        <v>50.420168067227</v>
      </c>
    </row>
    <row r="34" ht="30" customHeight="1" spans="1:16">
      <c r="A34" s="86">
        <v>29</v>
      </c>
      <c r="B34" s="25" t="s">
        <v>102</v>
      </c>
      <c r="C34" s="25">
        <v>1402</v>
      </c>
      <c r="D34" s="25">
        <v>14</v>
      </c>
      <c r="E34" s="25" t="s">
        <v>22</v>
      </c>
      <c r="F34" s="25">
        <v>2.9</v>
      </c>
      <c r="G34" s="87">
        <v>85.66</v>
      </c>
      <c r="H34" s="87">
        <v>22.78</v>
      </c>
      <c r="I34" s="87">
        <v>62.88</v>
      </c>
      <c r="J34" s="88">
        <v>11075.6302521008</v>
      </c>
      <c r="K34" s="88">
        <v>15088.080270276</v>
      </c>
      <c r="L34" s="88">
        <v>948738.487394958</v>
      </c>
      <c r="M34" s="10" t="s">
        <v>23</v>
      </c>
      <c r="N34" s="10" t="s">
        <v>24</v>
      </c>
      <c r="O34" s="90"/>
      <c r="P34" s="3">
        <v>50.420168067227</v>
      </c>
    </row>
    <row r="35" ht="30" customHeight="1" spans="1:16">
      <c r="A35" s="86">
        <v>30</v>
      </c>
      <c r="B35" s="25" t="s">
        <v>102</v>
      </c>
      <c r="C35" s="25">
        <v>1502</v>
      </c>
      <c r="D35" s="25">
        <v>15</v>
      </c>
      <c r="E35" s="25" t="s">
        <v>22</v>
      </c>
      <c r="F35" s="25">
        <v>2.9</v>
      </c>
      <c r="G35" s="87">
        <v>85.66</v>
      </c>
      <c r="H35" s="87">
        <v>22.78</v>
      </c>
      <c r="I35" s="87">
        <v>62.88</v>
      </c>
      <c r="J35" s="88">
        <v>11126.0504201681</v>
      </c>
      <c r="K35" s="88">
        <v>15156.7665234033</v>
      </c>
      <c r="L35" s="88">
        <v>953057.478991597</v>
      </c>
      <c r="M35" s="10" t="s">
        <v>23</v>
      </c>
      <c r="N35" s="10" t="s">
        <v>24</v>
      </c>
      <c r="O35" s="90"/>
      <c r="P35" s="3">
        <v>50.420168067227</v>
      </c>
    </row>
    <row r="36" ht="30" customHeight="1" spans="1:16">
      <c r="A36" s="86">
        <v>31</v>
      </c>
      <c r="B36" s="25" t="s">
        <v>102</v>
      </c>
      <c r="C36" s="25">
        <v>1602</v>
      </c>
      <c r="D36" s="25">
        <v>16</v>
      </c>
      <c r="E36" s="25" t="s">
        <v>22</v>
      </c>
      <c r="F36" s="25">
        <v>2.9</v>
      </c>
      <c r="G36" s="87">
        <v>85.66</v>
      </c>
      <c r="H36" s="87">
        <v>22.78</v>
      </c>
      <c r="I36" s="87">
        <v>62.88</v>
      </c>
      <c r="J36" s="88">
        <v>11176.4705882353</v>
      </c>
      <c r="K36" s="88">
        <v>15225.4527765305</v>
      </c>
      <c r="L36" s="88">
        <v>957376.470588235</v>
      </c>
      <c r="M36" s="10" t="s">
        <v>23</v>
      </c>
      <c r="N36" s="10" t="s">
        <v>24</v>
      </c>
      <c r="O36" s="90"/>
      <c r="P36" s="3">
        <v>50.420168067227</v>
      </c>
    </row>
    <row r="37" ht="30" customHeight="1" spans="1:16">
      <c r="A37" s="86">
        <v>32</v>
      </c>
      <c r="B37" s="25" t="s">
        <v>102</v>
      </c>
      <c r="C37" s="25">
        <v>1702</v>
      </c>
      <c r="D37" s="25">
        <v>17</v>
      </c>
      <c r="E37" s="25" t="s">
        <v>22</v>
      </c>
      <c r="F37" s="25">
        <v>2.9</v>
      </c>
      <c r="G37" s="87">
        <v>85.66</v>
      </c>
      <c r="H37" s="87">
        <v>22.78</v>
      </c>
      <c r="I37" s="87">
        <v>62.88</v>
      </c>
      <c r="J37" s="88">
        <v>11025.2100840336</v>
      </c>
      <c r="K37" s="88">
        <v>15019.3940171488</v>
      </c>
      <c r="L37" s="88">
        <v>944419.495798319</v>
      </c>
      <c r="M37" s="10" t="s">
        <v>23</v>
      </c>
      <c r="N37" s="10" t="s">
        <v>24</v>
      </c>
      <c r="O37" s="90"/>
      <c r="P37" s="3">
        <v>50.420168067227</v>
      </c>
    </row>
    <row r="38" ht="30" customHeight="1" spans="1:16">
      <c r="A38" s="86">
        <v>33</v>
      </c>
      <c r="B38" s="25" t="s">
        <v>102</v>
      </c>
      <c r="C38" s="25">
        <v>203</v>
      </c>
      <c r="D38" s="25">
        <v>2</v>
      </c>
      <c r="E38" s="25" t="s">
        <v>22</v>
      </c>
      <c r="F38" s="25">
        <v>2.9</v>
      </c>
      <c r="G38" s="87">
        <v>85.66</v>
      </c>
      <c r="H38" s="87">
        <v>22.78</v>
      </c>
      <c r="I38" s="87">
        <v>62.88</v>
      </c>
      <c r="J38" s="88">
        <v>10470.5882352941</v>
      </c>
      <c r="K38" s="88">
        <v>14263.8452327496</v>
      </c>
      <c r="L38" s="88">
        <v>896910.588235294</v>
      </c>
      <c r="M38" s="10" t="s">
        <v>23</v>
      </c>
      <c r="N38" s="10" t="s">
        <v>24</v>
      </c>
      <c r="O38" s="90"/>
      <c r="P38" s="3">
        <f>(J45-J38)/7</f>
        <v>50.4201680672286</v>
      </c>
    </row>
    <row r="39" ht="30" customHeight="1" spans="1:16">
      <c r="A39" s="86">
        <v>34</v>
      </c>
      <c r="B39" s="25" t="s">
        <v>102</v>
      </c>
      <c r="C39" s="25">
        <v>303</v>
      </c>
      <c r="D39" s="25">
        <v>3</v>
      </c>
      <c r="E39" s="25" t="s">
        <v>22</v>
      </c>
      <c r="F39" s="25">
        <v>2.9</v>
      </c>
      <c r="G39" s="87">
        <v>85.66</v>
      </c>
      <c r="H39" s="87">
        <v>22.78</v>
      </c>
      <c r="I39" s="87">
        <v>62.88</v>
      </c>
      <c r="J39" s="88">
        <v>10521.0084033613</v>
      </c>
      <c r="K39" s="88">
        <v>14332.5314858768</v>
      </c>
      <c r="L39" s="88">
        <v>901229.579831933</v>
      </c>
      <c r="M39" s="10" t="s">
        <v>23</v>
      </c>
      <c r="N39" s="10" t="s">
        <v>24</v>
      </c>
      <c r="O39" s="90"/>
      <c r="P39" s="3">
        <v>50.420168067227</v>
      </c>
    </row>
    <row r="40" ht="30" customHeight="1" spans="1:16">
      <c r="A40" s="86">
        <v>35</v>
      </c>
      <c r="B40" s="25" t="s">
        <v>102</v>
      </c>
      <c r="C40" s="25">
        <v>403</v>
      </c>
      <c r="D40" s="25">
        <v>4</v>
      </c>
      <c r="E40" s="25" t="s">
        <v>22</v>
      </c>
      <c r="F40" s="25">
        <v>2.9</v>
      </c>
      <c r="G40" s="87">
        <v>85.66</v>
      </c>
      <c r="H40" s="87">
        <v>22.78</v>
      </c>
      <c r="I40" s="87">
        <v>62.88</v>
      </c>
      <c r="J40" s="88">
        <v>10571.4285714286</v>
      </c>
      <c r="K40" s="88">
        <v>14401.217739004</v>
      </c>
      <c r="L40" s="88">
        <v>905548.571428571</v>
      </c>
      <c r="M40" s="10" t="s">
        <v>23</v>
      </c>
      <c r="N40" s="10" t="s">
        <v>24</v>
      </c>
      <c r="O40" s="90"/>
      <c r="P40" s="3">
        <v>50.420168067227</v>
      </c>
    </row>
    <row r="41" ht="30" customHeight="1" spans="1:16">
      <c r="A41" s="86">
        <v>36</v>
      </c>
      <c r="B41" s="25" t="s">
        <v>102</v>
      </c>
      <c r="C41" s="25">
        <v>503</v>
      </c>
      <c r="D41" s="25">
        <v>5</v>
      </c>
      <c r="E41" s="25" t="s">
        <v>22</v>
      </c>
      <c r="F41" s="25">
        <v>2.9</v>
      </c>
      <c r="G41" s="87">
        <v>85.66</v>
      </c>
      <c r="H41" s="87">
        <v>22.78</v>
      </c>
      <c r="I41" s="87">
        <v>62.88</v>
      </c>
      <c r="J41" s="88">
        <v>10621.8487394958</v>
      </c>
      <c r="K41" s="88">
        <v>14469.9039921312</v>
      </c>
      <c r="L41" s="88">
        <v>909867.56302521</v>
      </c>
      <c r="M41" s="10" t="s">
        <v>23</v>
      </c>
      <c r="N41" s="10" t="s">
        <v>24</v>
      </c>
      <c r="O41" s="90"/>
      <c r="P41" s="3">
        <v>50.420168067227</v>
      </c>
    </row>
    <row r="42" ht="30" customHeight="1" spans="1:16">
      <c r="A42" s="86">
        <v>37</v>
      </c>
      <c r="B42" s="25" t="s">
        <v>102</v>
      </c>
      <c r="C42" s="25">
        <v>603</v>
      </c>
      <c r="D42" s="25">
        <v>6</v>
      </c>
      <c r="E42" s="25" t="s">
        <v>22</v>
      </c>
      <c r="F42" s="25">
        <v>2.9</v>
      </c>
      <c r="G42" s="87">
        <v>85.66</v>
      </c>
      <c r="H42" s="87">
        <v>22.78</v>
      </c>
      <c r="I42" s="87">
        <v>62.88</v>
      </c>
      <c r="J42" s="88">
        <v>10672.268907563</v>
      </c>
      <c r="K42" s="88">
        <v>14538.5902452584</v>
      </c>
      <c r="L42" s="88">
        <v>914186.554621849</v>
      </c>
      <c r="M42" s="10" t="s">
        <v>23</v>
      </c>
      <c r="N42" s="10" t="s">
        <v>24</v>
      </c>
      <c r="O42" s="90"/>
      <c r="P42" s="3">
        <v>50.420168067227</v>
      </c>
    </row>
    <row r="43" ht="30" customHeight="1" spans="1:16">
      <c r="A43" s="86">
        <v>38</v>
      </c>
      <c r="B43" s="25" t="s">
        <v>102</v>
      </c>
      <c r="C43" s="25">
        <v>703</v>
      </c>
      <c r="D43" s="25">
        <v>7</v>
      </c>
      <c r="E43" s="25" t="s">
        <v>22</v>
      </c>
      <c r="F43" s="25">
        <v>2.9</v>
      </c>
      <c r="G43" s="87">
        <v>85.66</v>
      </c>
      <c r="H43" s="87">
        <v>22.78</v>
      </c>
      <c r="I43" s="87">
        <v>62.88</v>
      </c>
      <c r="J43" s="88">
        <v>10722.6890756303</v>
      </c>
      <c r="K43" s="88">
        <v>14607.2764983856</v>
      </c>
      <c r="L43" s="88">
        <v>918505.546218487</v>
      </c>
      <c r="M43" s="10" t="s">
        <v>23</v>
      </c>
      <c r="N43" s="10" t="s">
        <v>24</v>
      </c>
      <c r="O43" s="90"/>
      <c r="P43" s="3">
        <v>50.420168067227</v>
      </c>
    </row>
    <row r="44" ht="30" customHeight="1" spans="1:16">
      <c r="A44" s="86">
        <v>39</v>
      </c>
      <c r="B44" s="25" t="s">
        <v>102</v>
      </c>
      <c r="C44" s="25">
        <v>803</v>
      </c>
      <c r="D44" s="25">
        <v>8</v>
      </c>
      <c r="E44" s="25" t="s">
        <v>22</v>
      </c>
      <c r="F44" s="25">
        <v>2.9</v>
      </c>
      <c r="G44" s="87">
        <v>85.66</v>
      </c>
      <c r="H44" s="87">
        <v>22.78</v>
      </c>
      <c r="I44" s="87">
        <v>62.88</v>
      </c>
      <c r="J44" s="88">
        <v>10773.1092436975</v>
      </c>
      <c r="K44" s="88">
        <v>14675.9627515128</v>
      </c>
      <c r="L44" s="88">
        <v>922824.537815126</v>
      </c>
      <c r="M44" s="10" t="s">
        <v>23</v>
      </c>
      <c r="N44" s="10" t="s">
        <v>24</v>
      </c>
      <c r="O44" s="90"/>
      <c r="P44" s="3">
        <v>50.420168067227</v>
      </c>
    </row>
    <row r="45" ht="30" customHeight="1" spans="1:16">
      <c r="A45" s="86">
        <v>40</v>
      </c>
      <c r="B45" s="25" t="s">
        <v>102</v>
      </c>
      <c r="C45" s="25">
        <v>903</v>
      </c>
      <c r="D45" s="25">
        <v>9</v>
      </c>
      <c r="E45" s="25" t="s">
        <v>22</v>
      </c>
      <c r="F45" s="25">
        <v>2.9</v>
      </c>
      <c r="G45" s="87">
        <v>85.66</v>
      </c>
      <c r="H45" s="87">
        <v>22.78</v>
      </c>
      <c r="I45" s="87">
        <v>62.88</v>
      </c>
      <c r="J45" s="88">
        <v>10823.5294117647</v>
      </c>
      <c r="K45" s="88">
        <v>14744.64900464</v>
      </c>
      <c r="L45" s="88">
        <v>927143.529411765</v>
      </c>
      <c r="M45" s="10" t="s">
        <v>23</v>
      </c>
      <c r="N45" s="10" t="s">
        <v>24</v>
      </c>
      <c r="O45" s="90"/>
      <c r="P45" s="3">
        <v>50.420168067227</v>
      </c>
    </row>
    <row r="46" ht="30" customHeight="1" spans="1:16">
      <c r="A46" s="86">
        <v>41</v>
      </c>
      <c r="B46" s="25" t="s">
        <v>102</v>
      </c>
      <c r="C46" s="25">
        <v>1003</v>
      </c>
      <c r="D46" s="25">
        <v>10</v>
      </c>
      <c r="E46" s="25" t="s">
        <v>22</v>
      </c>
      <c r="F46" s="25">
        <v>2.9</v>
      </c>
      <c r="G46" s="87">
        <v>85.66</v>
      </c>
      <c r="H46" s="87">
        <v>22.78</v>
      </c>
      <c r="I46" s="87">
        <v>62.88</v>
      </c>
      <c r="J46" s="88">
        <v>10873.9495798319</v>
      </c>
      <c r="K46" s="88">
        <v>14813.3352577672</v>
      </c>
      <c r="L46" s="88">
        <v>931462.521008403</v>
      </c>
      <c r="M46" s="10" t="s">
        <v>23</v>
      </c>
      <c r="N46" s="10" t="s">
        <v>24</v>
      </c>
      <c r="O46" s="90"/>
      <c r="P46" s="3">
        <v>50.420168067227</v>
      </c>
    </row>
    <row r="47" ht="30" customHeight="1" spans="1:16">
      <c r="A47" s="86">
        <v>42</v>
      </c>
      <c r="B47" s="25" t="s">
        <v>102</v>
      </c>
      <c r="C47" s="25">
        <v>1103</v>
      </c>
      <c r="D47" s="25">
        <v>11</v>
      </c>
      <c r="E47" s="25" t="s">
        <v>22</v>
      </c>
      <c r="F47" s="25">
        <v>2.9</v>
      </c>
      <c r="G47" s="87">
        <v>85.66</v>
      </c>
      <c r="H47" s="87">
        <v>22.78</v>
      </c>
      <c r="I47" s="87">
        <v>62.88</v>
      </c>
      <c r="J47" s="88">
        <v>10924.3697478992</v>
      </c>
      <c r="K47" s="88">
        <v>14882.0215108944</v>
      </c>
      <c r="L47" s="88">
        <v>935781.512605042</v>
      </c>
      <c r="M47" s="10" t="s">
        <v>23</v>
      </c>
      <c r="N47" s="10" t="s">
        <v>24</v>
      </c>
      <c r="O47" s="90"/>
      <c r="P47" s="3">
        <v>50.420168067227</v>
      </c>
    </row>
    <row r="48" ht="30" customHeight="1" spans="1:16">
      <c r="A48" s="86">
        <v>43</v>
      </c>
      <c r="B48" s="25" t="s">
        <v>102</v>
      </c>
      <c r="C48" s="25">
        <v>1203</v>
      </c>
      <c r="D48" s="25">
        <v>12</v>
      </c>
      <c r="E48" s="25" t="s">
        <v>22</v>
      </c>
      <c r="F48" s="25">
        <v>2.9</v>
      </c>
      <c r="G48" s="87">
        <v>85.66</v>
      </c>
      <c r="H48" s="87">
        <v>22.78</v>
      </c>
      <c r="I48" s="87">
        <v>62.88</v>
      </c>
      <c r="J48" s="88">
        <v>10974.7899159664</v>
      </c>
      <c r="K48" s="88">
        <v>14950.7077640216</v>
      </c>
      <c r="L48" s="88">
        <v>940100.504201681</v>
      </c>
      <c r="M48" s="10" t="s">
        <v>23</v>
      </c>
      <c r="N48" s="10" t="s">
        <v>24</v>
      </c>
      <c r="O48" s="90"/>
      <c r="P48" s="3">
        <v>50.420168067227</v>
      </c>
    </row>
    <row r="49" ht="30" customHeight="1" spans="1:16">
      <c r="A49" s="86">
        <v>44</v>
      </c>
      <c r="B49" s="25" t="s">
        <v>102</v>
      </c>
      <c r="C49" s="25">
        <v>1303</v>
      </c>
      <c r="D49" s="25">
        <v>13</v>
      </c>
      <c r="E49" s="25" t="s">
        <v>22</v>
      </c>
      <c r="F49" s="25">
        <v>2.9</v>
      </c>
      <c r="G49" s="87">
        <v>85.66</v>
      </c>
      <c r="H49" s="87">
        <v>22.78</v>
      </c>
      <c r="I49" s="87">
        <v>62.88</v>
      </c>
      <c r="J49" s="88">
        <v>11025.2100840336</v>
      </c>
      <c r="K49" s="88">
        <v>15019.3940171488</v>
      </c>
      <c r="L49" s="88">
        <v>944419.495798319</v>
      </c>
      <c r="M49" s="10" t="s">
        <v>23</v>
      </c>
      <c r="N49" s="10" t="s">
        <v>24</v>
      </c>
      <c r="O49" s="90"/>
      <c r="P49" s="3">
        <v>50.420168067227</v>
      </c>
    </row>
    <row r="50" ht="30" customHeight="1" spans="1:16">
      <c r="A50" s="86">
        <v>45</v>
      </c>
      <c r="B50" s="25" t="s">
        <v>102</v>
      </c>
      <c r="C50" s="25">
        <v>1403</v>
      </c>
      <c r="D50" s="25">
        <v>14</v>
      </c>
      <c r="E50" s="25" t="s">
        <v>22</v>
      </c>
      <c r="F50" s="25">
        <v>2.9</v>
      </c>
      <c r="G50" s="87">
        <v>85.66</v>
      </c>
      <c r="H50" s="87">
        <v>22.78</v>
      </c>
      <c r="I50" s="87">
        <v>62.88</v>
      </c>
      <c r="J50" s="88">
        <v>11075.6302521008</v>
      </c>
      <c r="K50" s="88">
        <v>15088.080270276</v>
      </c>
      <c r="L50" s="88">
        <v>948738.487394958</v>
      </c>
      <c r="M50" s="10" t="s">
        <v>23</v>
      </c>
      <c r="N50" s="10" t="s">
        <v>24</v>
      </c>
      <c r="O50" s="90"/>
      <c r="P50" s="3">
        <v>50.420168067227</v>
      </c>
    </row>
    <row r="51" ht="30" customHeight="1" spans="1:16">
      <c r="A51" s="86">
        <v>46</v>
      </c>
      <c r="B51" s="25" t="s">
        <v>102</v>
      </c>
      <c r="C51" s="25">
        <v>1503</v>
      </c>
      <c r="D51" s="25">
        <v>15</v>
      </c>
      <c r="E51" s="25" t="s">
        <v>22</v>
      </c>
      <c r="F51" s="25">
        <v>2.9</v>
      </c>
      <c r="G51" s="87">
        <v>85.66</v>
      </c>
      <c r="H51" s="87">
        <v>22.78</v>
      </c>
      <c r="I51" s="87">
        <v>62.88</v>
      </c>
      <c r="J51" s="88">
        <v>11126.0504201681</v>
      </c>
      <c r="K51" s="88">
        <v>15156.7665234033</v>
      </c>
      <c r="L51" s="88">
        <v>953057.478991597</v>
      </c>
      <c r="M51" s="10" t="s">
        <v>23</v>
      </c>
      <c r="N51" s="10" t="s">
        <v>24</v>
      </c>
      <c r="O51" s="90"/>
      <c r="P51" s="3">
        <v>50.420168067227</v>
      </c>
    </row>
    <row r="52" ht="30" customHeight="1" spans="1:16">
      <c r="A52" s="86">
        <v>47</v>
      </c>
      <c r="B52" s="25" t="s">
        <v>102</v>
      </c>
      <c r="C52" s="25">
        <v>1603</v>
      </c>
      <c r="D52" s="25">
        <v>16</v>
      </c>
      <c r="E52" s="25" t="s">
        <v>22</v>
      </c>
      <c r="F52" s="25">
        <v>2.9</v>
      </c>
      <c r="G52" s="87">
        <v>85.66</v>
      </c>
      <c r="H52" s="87">
        <v>22.78</v>
      </c>
      <c r="I52" s="87">
        <v>62.88</v>
      </c>
      <c r="J52" s="88">
        <v>11176.4705882353</v>
      </c>
      <c r="K52" s="88">
        <v>15225.4527765305</v>
      </c>
      <c r="L52" s="88">
        <v>957376.470588235</v>
      </c>
      <c r="M52" s="10" t="s">
        <v>23</v>
      </c>
      <c r="N52" s="10" t="s">
        <v>24</v>
      </c>
      <c r="O52" s="90"/>
      <c r="P52" s="3">
        <v>50.420168067227</v>
      </c>
    </row>
    <row r="53" ht="30" customHeight="1" spans="1:16">
      <c r="A53" s="86">
        <v>48</v>
      </c>
      <c r="B53" s="25" t="s">
        <v>102</v>
      </c>
      <c r="C53" s="25">
        <v>1703</v>
      </c>
      <c r="D53" s="25">
        <v>17</v>
      </c>
      <c r="E53" s="25" t="s">
        <v>22</v>
      </c>
      <c r="F53" s="25">
        <v>2.9</v>
      </c>
      <c r="G53" s="87">
        <v>85.66</v>
      </c>
      <c r="H53" s="87">
        <v>22.78</v>
      </c>
      <c r="I53" s="87">
        <v>62.88</v>
      </c>
      <c r="J53" s="88">
        <v>11025.2100840336</v>
      </c>
      <c r="K53" s="88">
        <v>15019.3940171488</v>
      </c>
      <c r="L53" s="88">
        <v>944419.495798319</v>
      </c>
      <c r="M53" s="10" t="s">
        <v>23</v>
      </c>
      <c r="N53" s="10" t="s">
        <v>24</v>
      </c>
      <c r="O53" s="90"/>
      <c r="P53" s="3">
        <v>50.420168067227</v>
      </c>
    </row>
    <row r="54" ht="30" customHeight="1" spans="1:16">
      <c r="A54" s="86">
        <v>49</v>
      </c>
      <c r="B54" s="25" t="s">
        <v>102</v>
      </c>
      <c r="C54" s="25">
        <v>204</v>
      </c>
      <c r="D54" s="25">
        <v>2</v>
      </c>
      <c r="E54" s="25" t="s">
        <v>55</v>
      </c>
      <c r="F54" s="25">
        <v>2.9</v>
      </c>
      <c r="G54" s="87">
        <v>94.44</v>
      </c>
      <c r="H54" s="87">
        <v>25.11</v>
      </c>
      <c r="I54" s="87">
        <v>69.33</v>
      </c>
      <c r="J54" s="88">
        <v>10823.5294117647</v>
      </c>
      <c r="K54" s="88">
        <v>14743.6047547535</v>
      </c>
      <c r="L54" s="88">
        <v>1022174.11764706</v>
      </c>
      <c r="M54" s="10" t="s">
        <v>23</v>
      </c>
      <c r="N54" s="10" t="s">
        <v>24</v>
      </c>
      <c r="O54" s="90"/>
      <c r="P54" s="3">
        <v>33.6134453781514</v>
      </c>
    </row>
    <row r="55" ht="30" customHeight="1" spans="1:16">
      <c r="A55" s="86">
        <v>50</v>
      </c>
      <c r="B55" s="25" t="s">
        <v>102</v>
      </c>
      <c r="C55" s="25">
        <v>304</v>
      </c>
      <c r="D55" s="25">
        <v>3</v>
      </c>
      <c r="E55" s="25" t="s">
        <v>55</v>
      </c>
      <c r="F55" s="25">
        <v>2.9</v>
      </c>
      <c r="G55" s="87">
        <v>94.44</v>
      </c>
      <c r="H55" s="87">
        <v>25.11</v>
      </c>
      <c r="I55" s="87">
        <v>69.33</v>
      </c>
      <c r="J55" s="88">
        <v>10857.1428571429</v>
      </c>
      <c r="K55" s="88">
        <v>14789.3923471595</v>
      </c>
      <c r="L55" s="88">
        <v>1025348.57142857</v>
      </c>
      <c r="M55" s="10" t="s">
        <v>23</v>
      </c>
      <c r="N55" s="10" t="s">
        <v>24</v>
      </c>
      <c r="O55" s="90"/>
      <c r="P55" s="3">
        <v>33.6134453781514</v>
      </c>
    </row>
    <row r="56" ht="30" customHeight="1" spans="1:16">
      <c r="A56" s="86">
        <v>51</v>
      </c>
      <c r="B56" s="25" t="s">
        <v>102</v>
      </c>
      <c r="C56" s="25">
        <v>404</v>
      </c>
      <c r="D56" s="25">
        <v>4</v>
      </c>
      <c r="E56" s="25" t="s">
        <v>55</v>
      </c>
      <c r="F56" s="25">
        <v>2.9</v>
      </c>
      <c r="G56" s="87">
        <v>94.44</v>
      </c>
      <c r="H56" s="87">
        <v>25.11</v>
      </c>
      <c r="I56" s="87">
        <v>69.33</v>
      </c>
      <c r="J56" s="88">
        <v>10890.756302521</v>
      </c>
      <c r="K56" s="88">
        <v>14835.1799395656</v>
      </c>
      <c r="L56" s="88">
        <v>1028523.02521008</v>
      </c>
      <c r="M56" s="10" t="s">
        <v>23</v>
      </c>
      <c r="N56" s="10" t="s">
        <v>24</v>
      </c>
      <c r="O56" s="90"/>
      <c r="P56" s="3">
        <v>33.6134453781514</v>
      </c>
    </row>
    <row r="57" ht="30" customHeight="1" spans="1:16">
      <c r="A57" s="86">
        <v>52</v>
      </c>
      <c r="B57" s="25" t="s">
        <v>102</v>
      </c>
      <c r="C57" s="25">
        <v>504</v>
      </c>
      <c r="D57" s="25">
        <v>5</v>
      </c>
      <c r="E57" s="25" t="s">
        <v>55</v>
      </c>
      <c r="F57" s="25">
        <v>2.9</v>
      </c>
      <c r="G57" s="87">
        <v>94.44</v>
      </c>
      <c r="H57" s="87">
        <v>25.11</v>
      </c>
      <c r="I57" s="87">
        <v>69.33</v>
      </c>
      <c r="J57" s="88">
        <v>10924.3697478992</v>
      </c>
      <c r="K57" s="88">
        <v>14880.9675319717</v>
      </c>
      <c r="L57" s="88">
        <v>1031697.4789916</v>
      </c>
      <c r="M57" s="10" t="s">
        <v>23</v>
      </c>
      <c r="N57" s="10" t="s">
        <v>24</v>
      </c>
      <c r="O57" s="90"/>
      <c r="P57" s="3">
        <v>33.6134453781514</v>
      </c>
    </row>
    <row r="58" ht="30" customHeight="1" spans="1:16">
      <c r="A58" s="86">
        <v>53</v>
      </c>
      <c r="B58" s="25" t="s">
        <v>102</v>
      </c>
      <c r="C58" s="25">
        <v>604</v>
      </c>
      <c r="D58" s="25">
        <v>6</v>
      </c>
      <c r="E58" s="25" t="s">
        <v>55</v>
      </c>
      <c r="F58" s="25">
        <v>2.9</v>
      </c>
      <c r="G58" s="87">
        <v>94.44</v>
      </c>
      <c r="H58" s="87">
        <v>25.11</v>
      </c>
      <c r="I58" s="87">
        <v>69.33</v>
      </c>
      <c r="J58" s="88">
        <v>10957.9831932773</v>
      </c>
      <c r="K58" s="88">
        <v>14926.7551243777</v>
      </c>
      <c r="L58" s="88">
        <v>1034871.93277311</v>
      </c>
      <c r="M58" s="10" t="s">
        <v>23</v>
      </c>
      <c r="N58" s="10" t="s">
        <v>24</v>
      </c>
      <c r="O58" s="90"/>
      <c r="P58" s="3">
        <v>33.6134453781514</v>
      </c>
    </row>
    <row r="59" ht="30" customHeight="1" spans="1:16">
      <c r="A59" s="86">
        <v>54</v>
      </c>
      <c r="B59" s="25" t="s">
        <v>102</v>
      </c>
      <c r="C59" s="25">
        <v>704</v>
      </c>
      <c r="D59" s="25">
        <v>7</v>
      </c>
      <c r="E59" s="25" t="s">
        <v>55</v>
      </c>
      <c r="F59" s="25">
        <v>2.9</v>
      </c>
      <c r="G59" s="87">
        <v>94.44</v>
      </c>
      <c r="H59" s="87">
        <v>25.11</v>
      </c>
      <c r="I59" s="87">
        <v>69.33</v>
      </c>
      <c r="J59" s="88">
        <v>10991.5966386555</v>
      </c>
      <c r="K59" s="88">
        <v>14972.5427167838</v>
      </c>
      <c r="L59" s="88">
        <v>1038046.38655462</v>
      </c>
      <c r="M59" s="10" t="s">
        <v>23</v>
      </c>
      <c r="N59" s="10" t="s">
        <v>24</v>
      </c>
      <c r="O59" s="90"/>
      <c r="P59" s="3">
        <v>33.6134453781514</v>
      </c>
    </row>
    <row r="60" ht="30" customHeight="1" spans="1:16">
      <c r="A60" s="86">
        <v>55</v>
      </c>
      <c r="B60" s="25" t="s">
        <v>102</v>
      </c>
      <c r="C60" s="25">
        <v>804</v>
      </c>
      <c r="D60" s="25">
        <v>8</v>
      </c>
      <c r="E60" s="25" t="s">
        <v>55</v>
      </c>
      <c r="F60" s="25">
        <v>2.9</v>
      </c>
      <c r="G60" s="87">
        <v>94.44</v>
      </c>
      <c r="H60" s="87">
        <v>25.11</v>
      </c>
      <c r="I60" s="87">
        <v>69.33</v>
      </c>
      <c r="J60" s="88">
        <v>11025.2100840336</v>
      </c>
      <c r="K60" s="88">
        <v>15018.3303091899</v>
      </c>
      <c r="L60" s="88">
        <v>1041220.84033613</v>
      </c>
      <c r="M60" s="10" t="s">
        <v>23</v>
      </c>
      <c r="N60" s="10" t="s">
        <v>24</v>
      </c>
      <c r="O60" s="90"/>
      <c r="P60" s="3">
        <v>33.6134453781514</v>
      </c>
    </row>
    <row r="61" ht="30" customHeight="1" spans="1:16">
      <c r="A61" s="86">
        <v>56</v>
      </c>
      <c r="B61" s="25" t="s">
        <v>102</v>
      </c>
      <c r="C61" s="25">
        <v>904</v>
      </c>
      <c r="D61" s="25">
        <v>9</v>
      </c>
      <c r="E61" s="25" t="s">
        <v>55</v>
      </c>
      <c r="F61" s="25">
        <v>2.9</v>
      </c>
      <c r="G61" s="87">
        <v>94.44</v>
      </c>
      <c r="H61" s="87">
        <v>25.11</v>
      </c>
      <c r="I61" s="87">
        <v>69.33</v>
      </c>
      <c r="J61" s="88">
        <v>11058.8235294118</v>
      </c>
      <c r="K61" s="88">
        <v>15064.1179015959</v>
      </c>
      <c r="L61" s="88">
        <v>1044395.29411765</v>
      </c>
      <c r="M61" s="10" t="s">
        <v>23</v>
      </c>
      <c r="N61" s="10" t="s">
        <v>24</v>
      </c>
      <c r="O61" s="90"/>
      <c r="P61" s="3">
        <v>33.6134453781514</v>
      </c>
    </row>
    <row r="62" ht="30" customHeight="1" spans="1:16">
      <c r="A62" s="86">
        <v>57</v>
      </c>
      <c r="B62" s="25" t="s">
        <v>102</v>
      </c>
      <c r="C62" s="25">
        <v>1004</v>
      </c>
      <c r="D62" s="25">
        <v>10</v>
      </c>
      <c r="E62" s="25" t="s">
        <v>55</v>
      </c>
      <c r="F62" s="25">
        <v>2.9</v>
      </c>
      <c r="G62" s="87">
        <v>94.44</v>
      </c>
      <c r="H62" s="87">
        <v>25.11</v>
      </c>
      <c r="I62" s="87">
        <v>69.33</v>
      </c>
      <c r="J62" s="88">
        <v>11092.4369747899</v>
      </c>
      <c r="K62" s="88">
        <v>15109.905494002</v>
      </c>
      <c r="L62" s="88">
        <v>1047569.74789916</v>
      </c>
      <c r="M62" s="10" t="s">
        <v>23</v>
      </c>
      <c r="N62" s="10" t="s">
        <v>24</v>
      </c>
      <c r="O62" s="90"/>
      <c r="P62" s="3">
        <v>33.6134453781514</v>
      </c>
    </row>
    <row r="63" ht="30" customHeight="1" spans="1:16">
      <c r="A63" s="86">
        <v>58</v>
      </c>
      <c r="B63" s="25" t="s">
        <v>102</v>
      </c>
      <c r="C63" s="25">
        <v>1104</v>
      </c>
      <c r="D63" s="25">
        <v>11</v>
      </c>
      <c r="E63" s="25" t="s">
        <v>55</v>
      </c>
      <c r="F63" s="25">
        <v>2.9</v>
      </c>
      <c r="G63" s="87">
        <v>94.44</v>
      </c>
      <c r="H63" s="87">
        <v>25.11</v>
      </c>
      <c r="I63" s="87">
        <v>69.33</v>
      </c>
      <c r="J63" s="88">
        <v>11126.0504201681</v>
      </c>
      <c r="K63" s="88">
        <v>15155.6930864081</v>
      </c>
      <c r="L63" s="88">
        <v>1050744.20168067</v>
      </c>
      <c r="M63" s="10" t="s">
        <v>23</v>
      </c>
      <c r="N63" s="10" t="s">
        <v>24</v>
      </c>
      <c r="O63" s="90"/>
      <c r="P63" s="3">
        <v>33.6134453781514</v>
      </c>
    </row>
    <row r="64" ht="30" customHeight="1" spans="1:16">
      <c r="A64" s="86">
        <v>59</v>
      </c>
      <c r="B64" s="25" t="s">
        <v>102</v>
      </c>
      <c r="C64" s="25">
        <v>1204</v>
      </c>
      <c r="D64" s="25">
        <v>12</v>
      </c>
      <c r="E64" s="25" t="s">
        <v>55</v>
      </c>
      <c r="F64" s="25">
        <v>2.9</v>
      </c>
      <c r="G64" s="87">
        <v>94.44</v>
      </c>
      <c r="H64" s="87">
        <v>25.11</v>
      </c>
      <c r="I64" s="87">
        <v>69.33</v>
      </c>
      <c r="J64" s="88">
        <v>11159.6638655462</v>
      </c>
      <c r="K64" s="88">
        <v>15201.4806788141</v>
      </c>
      <c r="L64" s="88">
        <v>1053918.65546218</v>
      </c>
      <c r="M64" s="10" t="s">
        <v>23</v>
      </c>
      <c r="N64" s="10" t="s">
        <v>24</v>
      </c>
      <c r="O64" s="90"/>
      <c r="P64" s="3">
        <v>33.6134453781514</v>
      </c>
    </row>
    <row r="65" ht="30" customHeight="1" spans="1:16">
      <c r="A65" s="86">
        <v>60</v>
      </c>
      <c r="B65" s="25" t="s">
        <v>102</v>
      </c>
      <c r="C65" s="25">
        <v>1304</v>
      </c>
      <c r="D65" s="25">
        <v>13</v>
      </c>
      <c r="E65" s="25" t="s">
        <v>55</v>
      </c>
      <c r="F65" s="25">
        <v>2.9</v>
      </c>
      <c r="G65" s="87">
        <v>94.44</v>
      </c>
      <c r="H65" s="87">
        <v>25.11</v>
      </c>
      <c r="I65" s="87">
        <v>69.33</v>
      </c>
      <c r="J65" s="88">
        <v>11193.2773109244</v>
      </c>
      <c r="K65" s="88">
        <v>15247.2682712202</v>
      </c>
      <c r="L65" s="88">
        <v>1057093.1092437</v>
      </c>
      <c r="M65" s="10" t="s">
        <v>23</v>
      </c>
      <c r="N65" s="10" t="s">
        <v>24</v>
      </c>
      <c r="O65" s="90"/>
      <c r="P65" s="3">
        <v>33.6134453781514</v>
      </c>
    </row>
    <row r="66" ht="30" customHeight="1" spans="1:16">
      <c r="A66" s="86">
        <v>61</v>
      </c>
      <c r="B66" s="25" t="s">
        <v>102</v>
      </c>
      <c r="C66" s="25">
        <v>1404</v>
      </c>
      <c r="D66" s="25">
        <v>14</v>
      </c>
      <c r="E66" s="25" t="s">
        <v>55</v>
      </c>
      <c r="F66" s="25">
        <v>2.9</v>
      </c>
      <c r="G66" s="87">
        <v>94.44</v>
      </c>
      <c r="H66" s="87">
        <v>25.11</v>
      </c>
      <c r="I66" s="87">
        <v>69.33</v>
      </c>
      <c r="J66" s="88">
        <v>11226.8907563025</v>
      </c>
      <c r="K66" s="88">
        <v>15293.0558636263</v>
      </c>
      <c r="L66" s="88">
        <v>1060267.56302521</v>
      </c>
      <c r="M66" s="10" t="s">
        <v>23</v>
      </c>
      <c r="N66" s="10" t="s">
        <v>24</v>
      </c>
      <c r="O66" s="90"/>
      <c r="P66" s="3">
        <v>33.6134453781514</v>
      </c>
    </row>
    <row r="67" ht="30" customHeight="1" spans="1:16">
      <c r="A67" s="86">
        <v>62</v>
      </c>
      <c r="B67" s="25" t="s">
        <v>102</v>
      </c>
      <c r="C67" s="25">
        <v>1504</v>
      </c>
      <c r="D67" s="25">
        <v>15</v>
      </c>
      <c r="E67" s="25" t="s">
        <v>55</v>
      </c>
      <c r="F67" s="25">
        <v>2.9</v>
      </c>
      <c r="G67" s="87">
        <v>94.44</v>
      </c>
      <c r="H67" s="87">
        <v>25.11</v>
      </c>
      <c r="I67" s="87">
        <v>69.33</v>
      </c>
      <c r="J67" s="88">
        <v>11260.5042016807</v>
      </c>
      <c r="K67" s="88">
        <v>15338.8434560323</v>
      </c>
      <c r="L67" s="88">
        <v>1063442.01680672</v>
      </c>
      <c r="M67" s="10" t="s">
        <v>23</v>
      </c>
      <c r="N67" s="10" t="s">
        <v>24</v>
      </c>
      <c r="O67" s="90"/>
      <c r="P67" s="3">
        <v>33.6134453781514</v>
      </c>
    </row>
    <row r="68" ht="30" customHeight="1" spans="1:18">
      <c r="A68" s="86">
        <v>63</v>
      </c>
      <c r="B68" s="25" t="s">
        <v>102</v>
      </c>
      <c r="C68" s="25">
        <v>1604</v>
      </c>
      <c r="D68" s="25">
        <v>16</v>
      </c>
      <c r="E68" s="25" t="s">
        <v>55</v>
      </c>
      <c r="F68" s="25">
        <v>2.9</v>
      </c>
      <c r="G68" s="87">
        <v>94.44</v>
      </c>
      <c r="H68" s="87">
        <v>25.11</v>
      </c>
      <c r="I68" s="87">
        <v>69.33</v>
      </c>
      <c r="J68" s="88">
        <v>11294.1176470588</v>
      </c>
      <c r="K68" s="88">
        <v>15384.6310484384</v>
      </c>
      <c r="L68" s="88">
        <v>1066616.47058823</v>
      </c>
      <c r="M68" s="10" t="s">
        <v>23</v>
      </c>
      <c r="N68" s="10" t="s">
        <v>24</v>
      </c>
      <c r="O68" s="90"/>
      <c r="P68" s="3">
        <v>33.6134453781514</v>
      </c>
      <c r="R68" s="91">
        <f>J68*0.85</f>
        <v>9599.99999999998</v>
      </c>
    </row>
    <row r="69" ht="30" customHeight="1" spans="1:18">
      <c r="A69" s="86">
        <v>64</v>
      </c>
      <c r="B69" s="25" t="s">
        <v>102</v>
      </c>
      <c r="C69" s="25">
        <v>1704</v>
      </c>
      <c r="D69" s="25">
        <v>17</v>
      </c>
      <c r="E69" s="25" t="s">
        <v>55</v>
      </c>
      <c r="F69" s="25">
        <v>2.9</v>
      </c>
      <c r="G69" s="87">
        <v>94.44</v>
      </c>
      <c r="H69" s="87">
        <v>25.11</v>
      </c>
      <c r="I69" s="87">
        <v>69.33</v>
      </c>
      <c r="J69" s="88">
        <v>11193.2773109244</v>
      </c>
      <c r="K69" s="88">
        <v>15247.2682712202</v>
      </c>
      <c r="L69" s="88">
        <v>1057093.1092437</v>
      </c>
      <c r="M69" s="10" t="s">
        <v>23</v>
      </c>
      <c r="N69" s="10" t="s">
        <v>24</v>
      </c>
      <c r="O69" s="96"/>
      <c r="P69" s="3">
        <v>33.6134453781514</v>
      </c>
      <c r="R69" s="91"/>
    </row>
    <row r="70" s="1" customFormat="1" ht="25.15" customHeight="1" spans="1:18">
      <c r="A70" s="92" t="s">
        <v>89</v>
      </c>
      <c r="B70" s="92"/>
      <c r="C70" s="92"/>
      <c r="D70" s="92"/>
      <c r="E70" s="92"/>
      <c r="F70" s="92"/>
      <c r="G70" s="93">
        <f>H70+I70</f>
        <v>5763.2</v>
      </c>
      <c r="H70" s="94">
        <f>SUM(H6:H69)</f>
        <v>1532.48</v>
      </c>
      <c r="I70" s="97">
        <f>SUM(I6:I69)</f>
        <v>4230.72</v>
      </c>
      <c r="J70" s="98">
        <f>L70/G70</f>
        <v>10803.0855873721</v>
      </c>
      <c r="K70" s="93">
        <f>L70/I70</f>
        <v>14716.2522826239</v>
      </c>
      <c r="L70" s="93">
        <f>SUM(L6:L69)</f>
        <v>62260342.8571428</v>
      </c>
      <c r="M70" s="93"/>
      <c r="N70" s="65"/>
      <c r="O70" s="65"/>
      <c r="R70" s="100"/>
    </row>
    <row r="71" s="1" customFormat="1" ht="32.15" customHeight="1" spans="1:15">
      <c r="A71" s="95" t="s">
        <v>103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="1" customFormat="1" ht="74.15" customHeight="1" spans="1:15">
      <c r="A72" s="59" t="s">
        <v>104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="1" customFormat="1" ht="25.15" customHeight="1" spans="1:15">
      <c r="A73" s="61" t="s">
        <v>92</v>
      </c>
      <c r="B73" s="61"/>
      <c r="C73" s="61"/>
      <c r="D73" s="61"/>
      <c r="E73" s="61"/>
      <c r="F73" s="61"/>
      <c r="G73" s="61"/>
      <c r="H73" s="61"/>
      <c r="I73" s="61"/>
      <c r="J73" s="61"/>
      <c r="K73" s="61" t="s">
        <v>93</v>
      </c>
      <c r="L73" s="61"/>
      <c r="M73" s="61"/>
      <c r="N73" s="62"/>
      <c r="O73" s="62"/>
    </row>
    <row r="74" s="1" customFormat="1" ht="25.15" customHeight="1" spans="1:15">
      <c r="A74" s="61" t="s">
        <v>94</v>
      </c>
      <c r="B74" s="61"/>
      <c r="C74" s="61"/>
      <c r="D74" s="61"/>
      <c r="E74" s="61"/>
      <c r="F74" s="62"/>
      <c r="G74" s="62"/>
      <c r="H74" s="62"/>
      <c r="I74" s="62"/>
      <c r="J74" s="62"/>
      <c r="K74" s="61" t="s">
        <v>95</v>
      </c>
      <c r="L74" s="61"/>
      <c r="M74" s="61"/>
      <c r="N74" s="62"/>
      <c r="O74" s="62"/>
    </row>
    <row r="75" s="1" customFormat="1" ht="25.15" customHeight="1" spans="1:12">
      <c r="A75" s="61" t="s">
        <v>96</v>
      </c>
      <c r="B75" s="61"/>
      <c r="C75" s="61"/>
      <c r="D75" s="61"/>
      <c r="E75" s="61"/>
      <c r="J75" s="99"/>
      <c r="K75" s="99"/>
      <c r="L75" s="99"/>
    </row>
    <row r="76" s="1" customFormat="1" spans="1:15">
      <c r="A76" s="59" t="s">
        <v>104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="1" customFormat="1" spans="1:15">
      <c r="A77" s="61" t="s">
        <v>92</v>
      </c>
      <c r="B77" s="61"/>
      <c r="C77" s="61"/>
      <c r="D77" s="61"/>
      <c r="E77" s="61"/>
      <c r="F77" s="61"/>
      <c r="G77" s="61"/>
      <c r="H77" s="61"/>
      <c r="I77" s="61"/>
      <c r="J77" s="61"/>
      <c r="K77" s="61" t="s">
        <v>93</v>
      </c>
      <c r="L77" s="61"/>
      <c r="M77" s="61"/>
      <c r="N77" s="62"/>
      <c r="O77" s="62"/>
    </row>
    <row r="78" s="1" customFormat="1" spans="1:15">
      <c r="A78" s="61" t="s">
        <v>94</v>
      </c>
      <c r="B78" s="61"/>
      <c r="C78" s="61"/>
      <c r="D78" s="61"/>
      <c r="E78" s="61"/>
      <c r="F78" s="62"/>
      <c r="G78" s="62"/>
      <c r="H78" s="62"/>
      <c r="I78" s="62"/>
      <c r="J78" s="62"/>
      <c r="K78" s="61" t="s">
        <v>95</v>
      </c>
      <c r="L78" s="61"/>
      <c r="M78" s="61"/>
      <c r="N78" s="62"/>
      <c r="O78" s="62"/>
    </row>
    <row r="79" s="1" customFormat="1" spans="1:12">
      <c r="A79" s="61" t="s">
        <v>96</v>
      </c>
      <c r="B79" s="61"/>
      <c r="C79" s="61"/>
      <c r="D79" s="61"/>
      <c r="E79" s="61"/>
      <c r="J79" s="99"/>
      <c r="K79" s="99"/>
      <c r="L79" s="99"/>
    </row>
    <row r="80" s="1" customFormat="1" spans="10:12">
      <c r="J80" s="99"/>
      <c r="K80" s="99"/>
      <c r="L80" s="99"/>
    </row>
    <row r="81" s="1" customFormat="1" spans="10:12">
      <c r="J81" s="99"/>
      <c r="K81" s="99"/>
      <c r="L81" s="99"/>
    </row>
    <row r="82" s="1" customFormat="1" spans="10:12">
      <c r="J82" s="99"/>
      <c r="K82" s="99"/>
      <c r="L82" s="99"/>
    </row>
    <row r="83" s="1" customFormat="1" spans="10:12">
      <c r="J83" s="99"/>
      <c r="K83" s="99"/>
      <c r="L83" s="99"/>
    </row>
    <row r="84" s="1" customFormat="1" spans="10:12">
      <c r="J84" s="99"/>
      <c r="K84" s="99"/>
      <c r="L84" s="99"/>
    </row>
    <row r="85" s="1" customFormat="1" spans="10:12">
      <c r="J85" s="99"/>
      <c r="K85" s="99"/>
      <c r="L85" s="99"/>
    </row>
    <row r="86" s="1" customFormat="1" spans="10:12">
      <c r="J86" s="99"/>
      <c r="K86" s="99"/>
      <c r="L86" s="99"/>
    </row>
    <row r="87" s="1" customFormat="1" spans="10:12">
      <c r="J87" s="99"/>
      <c r="K87" s="99"/>
      <c r="L87" s="99"/>
    </row>
    <row r="88" s="1" customFormat="1" spans="10:12">
      <c r="J88" s="99"/>
      <c r="K88" s="99"/>
      <c r="L88" s="99"/>
    </row>
  </sheetData>
  <mergeCells count="32">
    <mergeCell ref="A1:B1"/>
    <mergeCell ref="A2:O2"/>
    <mergeCell ref="A70:F70"/>
    <mergeCell ref="A71:O71"/>
    <mergeCell ref="A72:O72"/>
    <mergeCell ref="A73:E73"/>
    <mergeCell ref="K73:L73"/>
    <mergeCell ref="A74:E74"/>
    <mergeCell ref="K74:L74"/>
    <mergeCell ref="A75:E75"/>
    <mergeCell ref="A76:O76"/>
    <mergeCell ref="A77:E77"/>
    <mergeCell ref="K77:L77"/>
    <mergeCell ref="A78:E78"/>
    <mergeCell ref="K78:L78"/>
    <mergeCell ref="A79:E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6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F5" sqref="F5"/>
    </sheetView>
  </sheetViews>
  <sheetFormatPr defaultColWidth="8.63636363636364" defaultRowHeight="42" customHeight="1"/>
  <cols>
    <col min="1" max="1" width="8.63636363636364" style="72"/>
    <col min="2" max="2" width="23" style="72" customWidth="1"/>
    <col min="3" max="3" width="21.4545454545455" style="72" customWidth="1"/>
    <col min="4" max="4" width="36.2727272727273" style="72" customWidth="1"/>
    <col min="5" max="5" width="33.7272727272727" style="72" customWidth="1"/>
    <col min="6" max="6" width="18.7272727272727" style="72" customWidth="1"/>
    <col min="7" max="8" width="13.6363636363636" style="72" customWidth="1"/>
    <col min="9" max="9" width="13" style="72" customWidth="1"/>
    <col min="10" max="10" width="12.6363636363636" style="72" customWidth="1"/>
    <col min="11" max="16384" width="8.63636363636364" style="72"/>
  </cols>
  <sheetData>
    <row r="1" customHeight="1" spans="1:6">
      <c r="A1" s="73" t="s">
        <v>105</v>
      </c>
      <c r="B1" s="74" t="s">
        <v>106</v>
      </c>
      <c r="C1" s="74"/>
      <c r="D1" s="74"/>
      <c r="E1" s="74"/>
      <c r="F1" s="74"/>
    </row>
    <row r="2" customHeight="1" spans="1:6">
      <c r="A2" s="73" t="s">
        <v>107</v>
      </c>
      <c r="B2" s="75" t="s">
        <v>108</v>
      </c>
      <c r="C2" s="75" t="s">
        <v>109</v>
      </c>
      <c r="D2" s="51" t="s">
        <v>110</v>
      </c>
      <c r="E2" s="51" t="s">
        <v>111</v>
      </c>
      <c r="F2" s="51"/>
    </row>
    <row r="3" customHeight="1" spans="2:6">
      <c r="B3" s="75" t="s">
        <v>112</v>
      </c>
      <c r="C3" s="75" t="s">
        <v>109</v>
      </c>
      <c r="D3" s="51" t="s">
        <v>113</v>
      </c>
      <c r="E3" s="51" t="s">
        <v>114</v>
      </c>
      <c r="F3" s="51" t="s">
        <v>115</v>
      </c>
    </row>
    <row r="4" customHeight="1" spans="1:2">
      <c r="A4" s="76" t="s">
        <v>116</v>
      </c>
      <c r="B4" s="77" t="s">
        <v>117</v>
      </c>
    </row>
    <row r="6" ht="33" customHeight="1" spans="7:10">
      <c r="G6" s="78"/>
      <c r="H6" s="78"/>
      <c r="I6" s="51"/>
      <c r="J6" s="51"/>
    </row>
    <row r="7" ht="33" customHeight="1" spans="7:10">
      <c r="G7" s="51"/>
      <c r="H7" s="51"/>
      <c r="I7" s="51"/>
      <c r="J7" s="51"/>
    </row>
    <row r="8" ht="33" customHeight="1" spans="7:10">
      <c r="G8" s="51"/>
      <c r="H8" s="51"/>
      <c r="I8" s="51"/>
      <c r="J8" s="51"/>
    </row>
    <row r="9" ht="31.15" customHeight="1" spans="1:9">
      <c r="A9" s="76" t="s">
        <v>118</v>
      </c>
      <c r="B9" s="79" t="s">
        <v>119</v>
      </c>
      <c r="C9" s="79"/>
      <c r="D9" s="79"/>
      <c r="E9" s="79"/>
      <c r="G9" s="80"/>
      <c r="H9" s="80"/>
      <c r="I9" s="80"/>
    </row>
    <row r="10" ht="31.15" customHeight="1" spans="2:9">
      <c r="B10" s="80"/>
      <c r="C10" s="80"/>
      <c r="D10" s="80"/>
      <c r="E10" s="80"/>
      <c r="G10" s="80"/>
      <c r="H10" s="80"/>
      <c r="I10" s="80"/>
    </row>
    <row r="11" customHeight="1" spans="2:5">
      <c r="B11" s="81" t="s">
        <v>120</v>
      </c>
      <c r="C11" s="81" t="s">
        <v>121</v>
      </c>
      <c r="D11" s="82" t="s">
        <v>122</v>
      </c>
      <c r="E11" s="80"/>
    </row>
    <row r="12" customHeight="1" spans="2:5">
      <c r="B12" s="51" t="s">
        <v>123</v>
      </c>
      <c r="C12" s="51" t="s">
        <v>124</v>
      </c>
      <c r="D12" s="82"/>
      <c r="E12" s="83"/>
    </row>
    <row r="13" customHeight="1" spans="2:4">
      <c r="B13" s="81" t="s">
        <v>125</v>
      </c>
      <c r="C13" s="81" t="s">
        <v>121</v>
      </c>
      <c r="D13" s="82"/>
    </row>
    <row r="14" customHeight="1" spans="2:6">
      <c r="B14" s="51" t="s">
        <v>126</v>
      </c>
      <c r="C14" s="51" t="s">
        <v>127</v>
      </c>
      <c r="D14" s="82"/>
      <c r="E14" s="83"/>
      <c r="F14" s="84"/>
    </row>
    <row r="15" customHeight="1" spans="6:6">
      <c r="F15" s="84"/>
    </row>
  </sheetData>
  <mergeCells count="4">
    <mergeCell ref="B1:F1"/>
    <mergeCell ref="B9:E9"/>
    <mergeCell ref="D11:D14"/>
    <mergeCell ref="E10:E11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3"/>
  <sheetViews>
    <sheetView workbookViewId="0">
      <selection activeCell="D13" sqref="D13"/>
    </sheetView>
  </sheetViews>
  <sheetFormatPr defaultColWidth="8.72727272727273" defaultRowHeight="14" outlineLevelCol="3"/>
  <sheetData>
    <row r="13" spans="4:4">
      <c r="D13" t="s">
        <v>128</v>
      </c>
    </row>
  </sheetData>
  <pageMargins left="0.699305555555556" right="0.699305555555556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4"/>
  <sheetViews>
    <sheetView topLeftCell="A121" workbookViewId="0">
      <selection activeCell="J134" sqref="J134"/>
    </sheetView>
  </sheetViews>
  <sheetFormatPr defaultColWidth="9.72727272727273" defaultRowHeight="14"/>
  <cols>
    <col min="1" max="1" width="4.27272727272727" style="3" customWidth="1"/>
    <col min="2" max="3" width="8.45454545454546" style="3" customWidth="1"/>
    <col min="4" max="4" width="6.72727272727273" style="3" customWidth="1"/>
    <col min="5" max="5" width="15.6363636363636" style="3" customWidth="1"/>
    <col min="6" max="6" width="6.63636363636364" style="3" customWidth="1"/>
    <col min="7" max="7" width="10.4545454545455" style="3" customWidth="1"/>
    <col min="8" max="8" width="9.72727272727273" style="3"/>
    <col min="9" max="9" width="10.4545454545455" style="3" customWidth="1"/>
    <col min="10" max="11" width="14.3636363636364" style="4" customWidth="1"/>
    <col min="12" max="12" width="19.4545454545455" style="3" customWidth="1"/>
    <col min="13" max="13" width="12.2727272727273" style="3" customWidth="1"/>
    <col min="14" max="14" width="9.45454545454546" style="3" customWidth="1"/>
    <col min="15" max="15" width="12.6363636363636" style="3" customWidth="1"/>
    <col min="16" max="255" width="9.72727272727273" style="3"/>
    <col min="256" max="256" width="4.27272727272727" style="3" customWidth="1"/>
    <col min="257" max="258" width="8.45454545454546" style="3" customWidth="1"/>
    <col min="259" max="259" width="6.72727272727273" style="3" customWidth="1"/>
    <col min="260" max="260" width="9.72727272727273" style="3" customWidth="1"/>
    <col min="261" max="261" width="6.63636363636364" style="3" customWidth="1"/>
    <col min="262" max="262" width="10.4545454545455" style="3" customWidth="1"/>
    <col min="263" max="263" width="9.72727272727273" style="3"/>
    <col min="264" max="264" width="10.4545454545455" style="3" customWidth="1"/>
    <col min="265" max="265" width="11.4545454545455" style="3" customWidth="1"/>
    <col min="266" max="268" width="12.2727272727273" style="3" customWidth="1"/>
    <col min="269" max="269" width="9.45454545454546" style="3" customWidth="1"/>
    <col min="270" max="270" width="8.36363636363636" style="3" customWidth="1"/>
    <col min="271" max="511" width="9.72727272727273" style="3"/>
    <col min="512" max="512" width="4.27272727272727" style="3" customWidth="1"/>
    <col min="513" max="514" width="8.45454545454546" style="3" customWidth="1"/>
    <col min="515" max="515" width="6.72727272727273" style="3" customWidth="1"/>
    <col min="516" max="516" width="9.72727272727273" style="3" customWidth="1"/>
    <col min="517" max="517" width="6.63636363636364" style="3" customWidth="1"/>
    <col min="518" max="518" width="10.4545454545455" style="3" customWidth="1"/>
    <col min="519" max="519" width="9.72727272727273" style="3"/>
    <col min="520" max="520" width="10.4545454545455" style="3" customWidth="1"/>
    <col min="521" max="521" width="11.4545454545455" style="3" customWidth="1"/>
    <col min="522" max="524" width="12.2727272727273" style="3" customWidth="1"/>
    <col min="525" max="525" width="9.45454545454546" style="3" customWidth="1"/>
    <col min="526" max="526" width="8.36363636363636" style="3" customWidth="1"/>
    <col min="527" max="767" width="9.72727272727273" style="3"/>
    <col min="768" max="768" width="4.27272727272727" style="3" customWidth="1"/>
    <col min="769" max="770" width="8.45454545454546" style="3" customWidth="1"/>
    <col min="771" max="771" width="6.72727272727273" style="3" customWidth="1"/>
    <col min="772" max="772" width="9.72727272727273" style="3" customWidth="1"/>
    <col min="773" max="773" width="6.63636363636364" style="3" customWidth="1"/>
    <col min="774" max="774" width="10.4545454545455" style="3" customWidth="1"/>
    <col min="775" max="775" width="9.72727272727273" style="3"/>
    <col min="776" max="776" width="10.4545454545455" style="3" customWidth="1"/>
    <col min="777" max="777" width="11.4545454545455" style="3" customWidth="1"/>
    <col min="778" max="780" width="12.2727272727273" style="3" customWidth="1"/>
    <col min="781" max="781" width="9.45454545454546" style="3" customWidth="1"/>
    <col min="782" max="782" width="8.36363636363636" style="3" customWidth="1"/>
    <col min="783" max="1023" width="9.72727272727273" style="3"/>
    <col min="1024" max="1024" width="4.27272727272727" style="3" customWidth="1"/>
    <col min="1025" max="1026" width="8.45454545454546" style="3" customWidth="1"/>
    <col min="1027" max="1027" width="6.72727272727273" style="3" customWidth="1"/>
    <col min="1028" max="1028" width="9.72727272727273" style="3" customWidth="1"/>
    <col min="1029" max="1029" width="6.63636363636364" style="3" customWidth="1"/>
    <col min="1030" max="1030" width="10.4545454545455" style="3" customWidth="1"/>
    <col min="1031" max="1031" width="9.72727272727273" style="3"/>
    <col min="1032" max="1032" width="10.4545454545455" style="3" customWidth="1"/>
    <col min="1033" max="1033" width="11.4545454545455" style="3" customWidth="1"/>
    <col min="1034" max="1036" width="12.2727272727273" style="3" customWidth="1"/>
    <col min="1037" max="1037" width="9.45454545454546" style="3" customWidth="1"/>
    <col min="1038" max="1038" width="8.36363636363636" style="3" customWidth="1"/>
    <col min="1039" max="1279" width="9.72727272727273" style="3"/>
    <col min="1280" max="1280" width="4.27272727272727" style="3" customWidth="1"/>
    <col min="1281" max="1282" width="8.45454545454546" style="3" customWidth="1"/>
    <col min="1283" max="1283" width="6.72727272727273" style="3" customWidth="1"/>
    <col min="1284" max="1284" width="9.72727272727273" style="3" customWidth="1"/>
    <col min="1285" max="1285" width="6.63636363636364" style="3" customWidth="1"/>
    <col min="1286" max="1286" width="10.4545454545455" style="3" customWidth="1"/>
    <col min="1287" max="1287" width="9.72727272727273" style="3"/>
    <col min="1288" max="1288" width="10.4545454545455" style="3" customWidth="1"/>
    <col min="1289" max="1289" width="11.4545454545455" style="3" customWidth="1"/>
    <col min="1290" max="1292" width="12.2727272727273" style="3" customWidth="1"/>
    <col min="1293" max="1293" width="9.45454545454546" style="3" customWidth="1"/>
    <col min="1294" max="1294" width="8.36363636363636" style="3" customWidth="1"/>
    <col min="1295" max="1535" width="9.72727272727273" style="3"/>
    <col min="1536" max="1536" width="4.27272727272727" style="3" customWidth="1"/>
    <col min="1537" max="1538" width="8.45454545454546" style="3" customWidth="1"/>
    <col min="1539" max="1539" width="6.72727272727273" style="3" customWidth="1"/>
    <col min="1540" max="1540" width="9.72727272727273" style="3" customWidth="1"/>
    <col min="1541" max="1541" width="6.63636363636364" style="3" customWidth="1"/>
    <col min="1542" max="1542" width="10.4545454545455" style="3" customWidth="1"/>
    <col min="1543" max="1543" width="9.72727272727273" style="3"/>
    <col min="1544" max="1544" width="10.4545454545455" style="3" customWidth="1"/>
    <col min="1545" max="1545" width="11.4545454545455" style="3" customWidth="1"/>
    <col min="1546" max="1548" width="12.2727272727273" style="3" customWidth="1"/>
    <col min="1549" max="1549" width="9.45454545454546" style="3" customWidth="1"/>
    <col min="1550" max="1550" width="8.36363636363636" style="3" customWidth="1"/>
    <col min="1551" max="1791" width="9.72727272727273" style="3"/>
    <col min="1792" max="1792" width="4.27272727272727" style="3" customWidth="1"/>
    <col min="1793" max="1794" width="8.45454545454546" style="3" customWidth="1"/>
    <col min="1795" max="1795" width="6.72727272727273" style="3" customWidth="1"/>
    <col min="1796" max="1796" width="9.72727272727273" style="3" customWidth="1"/>
    <col min="1797" max="1797" width="6.63636363636364" style="3" customWidth="1"/>
    <col min="1798" max="1798" width="10.4545454545455" style="3" customWidth="1"/>
    <col min="1799" max="1799" width="9.72727272727273" style="3"/>
    <col min="1800" max="1800" width="10.4545454545455" style="3" customWidth="1"/>
    <col min="1801" max="1801" width="11.4545454545455" style="3" customWidth="1"/>
    <col min="1802" max="1804" width="12.2727272727273" style="3" customWidth="1"/>
    <col min="1805" max="1805" width="9.45454545454546" style="3" customWidth="1"/>
    <col min="1806" max="1806" width="8.36363636363636" style="3" customWidth="1"/>
    <col min="1807" max="2047" width="9.72727272727273" style="3"/>
    <col min="2048" max="2048" width="4.27272727272727" style="3" customWidth="1"/>
    <col min="2049" max="2050" width="8.45454545454546" style="3" customWidth="1"/>
    <col min="2051" max="2051" width="6.72727272727273" style="3" customWidth="1"/>
    <col min="2052" max="2052" width="9.72727272727273" style="3" customWidth="1"/>
    <col min="2053" max="2053" width="6.63636363636364" style="3" customWidth="1"/>
    <col min="2054" max="2054" width="10.4545454545455" style="3" customWidth="1"/>
    <col min="2055" max="2055" width="9.72727272727273" style="3"/>
    <col min="2056" max="2056" width="10.4545454545455" style="3" customWidth="1"/>
    <col min="2057" max="2057" width="11.4545454545455" style="3" customWidth="1"/>
    <col min="2058" max="2060" width="12.2727272727273" style="3" customWidth="1"/>
    <col min="2061" max="2061" width="9.45454545454546" style="3" customWidth="1"/>
    <col min="2062" max="2062" width="8.36363636363636" style="3" customWidth="1"/>
    <col min="2063" max="2303" width="9.72727272727273" style="3"/>
    <col min="2304" max="2304" width="4.27272727272727" style="3" customWidth="1"/>
    <col min="2305" max="2306" width="8.45454545454546" style="3" customWidth="1"/>
    <col min="2307" max="2307" width="6.72727272727273" style="3" customWidth="1"/>
    <col min="2308" max="2308" width="9.72727272727273" style="3" customWidth="1"/>
    <col min="2309" max="2309" width="6.63636363636364" style="3" customWidth="1"/>
    <col min="2310" max="2310" width="10.4545454545455" style="3" customWidth="1"/>
    <col min="2311" max="2311" width="9.72727272727273" style="3"/>
    <col min="2312" max="2312" width="10.4545454545455" style="3" customWidth="1"/>
    <col min="2313" max="2313" width="11.4545454545455" style="3" customWidth="1"/>
    <col min="2314" max="2316" width="12.2727272727273" style="3" customWidth="1"/>
    <col min="2317" max="2317" width="9.45454545454546" style="3" customWidth="1"/>
    <col min="2318" max="2318" width="8.36363636363636" style="3" customWidth="1"/>
    <col min="2319" max="2559" width="9.72727272727273" style="3"/>
    <col min="2560" max="2560" width="4.27272727272727" style="3" customWidth="1"/>
    <col min="2561" max="2562" width="8.45454545454546" style="3" customWidth="1"/>
    <col min="2563" max="2563" width="6.72727272727273" style="3" customWidth="1"/>
    <col min="2564" max="2564" width="9.72727272727273" style="3" customWidth="1"/>
    <col min="2565" max="2565" width="6.63636363636364" style="3" customWidth="1"/>
    <col min="2566" max="2566" width="10.4545454545455" style="3" customWidth="1"/>
    <col min="2567" max="2567" width="9.72727272727273" style="3"/>
    <col min="2568" max="2568" width="10.4545454545455" style="3" customWidth="1"/>
    <col min="2569" max="2569" width="11.4545454545455" style="3" customWidth="1"/>
    <col min="2570" max="2572" width="12.2727272727273" style="3" customWidth="1"/>
    <col min="2573" max="2573" width="9.45454545454546" style="3" customWidth="1"/>
    <col min="2574" max="2574" width="8.36363636363636" style="3" customWidth="1"/>
    <col min="2575" max="2815" width="9.72727272727273" style="3"/>
    <col min="2816" max="2816" width="4.27272727272727" style="3" customWidth="1"/>
    <col min="2817" max="2818" width="8.45454545454546" style="3" customWidth="1"/>
    <col min="2819" max="2819" width="6.72727272727273" style="3" customWidth="1"/>
    <col min="2820" max="2820" width="9.72727272727273" style="3" customWidth="1"/>
    <col min="2821" max="2821" width="6.63636363636364" style="3" customWidth="1"/>
    <col min="2822" max="2822" width="10.4545454545455" style="3" customWidth="1"/>
    <col min="2823" max="2823" width="9.72727272727273" style="3"/>
    <col min="2824" max="2824" width="10.4545454545455" style="3" customWidth="1"/>
    <col min="2825" max="2825" width="11.4545454545455" style="3" customWidth="1"/>
    <col min="2826" max="2828" width="12.2727272727273" style="3" customWidth="1"/>
    <col min="2829" max="2829" width="9.45454545454546" style="3" customWidth="1"/>
    <col min="2830" max="2830" width="8.36363636363636" style="3" customWidth="1"/>
    <col min="2831" max="3071" width="9.72727272727273" style="3"/>
    <col min="3072" max="3072" width="4.27272727272727" style="3" customWidth="1"/>
    <col min="3073" max="3074" width="8.45454545454546" style="3" customWidth="1"/>
    <col min="3075" max="3075" width="6.72727272727273" style="3" customWidth="1"/>
    <col min="3076" max="3076" width="9.72727272727273" style="3" customWidth="1"/>
    <col min="3077" max="3077" width="6.63636363636364" style="3" customWidth="1"/>
    <col min="3078" max="3078" width="10.4545454545455" style="3" customWidth="1"/>
    <col min="3079" max="3079" width="9.72727272727273" style="3"/>
    <col min="3080" max="3080" width="10.4545454545455" style="3" customWidth="1"/>
    <col min="3081" max="3081" width="11.4545454545455" style="3" customWidth="1"/>
    <col min="3082" max="3084" width="12.2727272727273" style="3" customWidth="1"/>
    <col min="3085" max="3085" width="9.45454545454546" style="3" customWidth="1"/>
    <col min="3086" max="3086" width="8.36363636363636" style="3" customWidth="1"/>
    <col min="3087" max="3327" width="9.72727272727273" style="3"/>
    <col min="3328" max="3328" width="4.27272727272727" style="3" customWidth="1"/>
    <col min="3329" max="3330" width="8.45454545454546" style="3" customWidth="1"/>
    <col min="3331" max="3331" width="6.72727272727273" style="3" customWidth="1"/>
    <col min="3332" max="3332" width="9.72727272727273" style="3" customWidth="1"/>
    <col min="3333" max="3333" width="6.63636363636364" style="3" customWidth="1"/>
    <col min="3334" max="3334" width="10.4545454545455" style="3" customWidth="1"/>
    <col min="3335" max="3335" width="9.72727272727273" style="3"/>
    <col min="3336" max="3336" width="10.4545454545455" style="3" customWidth="1"/>
    <col min="3337" max="3337" width="11.4545454545455" style="3" customWidth="1"/>
    <col min="3338" max="3340" width="12.2727272727273" style="3" customWidth="1"/>
    <col min="3341" max="3341" width="9.45454545454546" style="3" customWidth="1"/>
    <col min="3342" max="3342" width="8.36363636363636" style="3" customWidth="1"/>
    <col min="3343" max="3583" width="9.72727272727273" style="3"/>
    <col min="3584" max="3584" width="4.27272727272727" style="3" customWidth="1"/>
    <col min="3585" max="3586" width="8.45454545454546" style="3" customWidth="1"/>
    <col min="3587" max="3587" width="6.72727272727273" style="3" customWidth="1"/>
    <col min="3588" max="3588" width="9.72727272727273" style="3" customWidth="1"/>
    <col min="3589" max="3589" width="6.63636363636364" style="3" customWidth="1"/>
    <col min="3590" max="3590" width="10.4545454545455" style="3" customWidth="1"/>
    <col min="3591" max="3591" width="9.72727272727273" style="3"/>
    <col min="3592" max="3592" width="10.4545454545455" style="3" customWidth="1"/>
    <col min="3593" max="3593" width="11.4545454545455" style="3" customWidth="1"/>
    <col min="3594" max="3596" width="12.2727272727273" style="3" customWidth="1"/>
    <col min="3597" max="3597" width="9.45454545454546" style="3" customWidth="1"/>
    <col min="3598" max="3598" width="8.36363636363636" style="3" customWidth="1"/>
    <col min="3599" max="3839" width="9.72727272727273" style="3"/>
    <col min="3840" max="3840" width="4.27272727272727" style="3" customWidth="1"/>
    <col min="3841" max="3842" width="8.45454545454546" style="3" customWidth="1"/>
    <col min="3843" max="3843" width="6.72727272727273" style="3" customWidth="1"/>
    <col min="3844" max="3844" width="9.72727272727273" style="3" customWidth="1"/>
    <col min="3845" max="3845" width="6.63636363636364" style="3" customWidth="1"/>
    <col min="3846" max="3846" width="10.4545454545455" style="3" customWidth="1"/>
    <col min="3847" max="3847" width="9.72727272727273" style="3"/>
    <col min="3848" max="3848" width="10.4545454545455" style="3" customWidth="1"/>
    <col min="3849" max="3849" width="11.4545454545455" style="3" customWidth="1"/>
    <col min="3850" max="3852" width="12.2727272727273" style="3" customWidth="1"/>
    <col min="3853" max="3853" width="9.45454545454546" style="3" customWidth="1"/>
    <col min="3854" max="3854" width="8.36363636363636" style="3" customWidth="1"/>
    <col min="3855" max="4095" width="9.72727272727273" style="3"/>
    <col min="4096" max="4096" width="4.27272727272727" style="3" customWidth="1"/>
    <col min="4097" max="4098" width="8.45454545454546" style="3" customWidth="1"/>
    <col min="4099" max="4099" width="6.72727272727273" style="3" customWidth="1"/>
    <col min="4100" max="4100" width="9.72727272727273" style="3" customWidth="1"/>
    <col min="4101" max="4101" width="6.63636363636364" style="3" customWidth="1"/>
    <col min="4102" max="4102" width="10.4545454545455" style="3" customWidth="1"/>
    <col min="4103" max="4103" width="9.72727272727273" style="3"/>
    <col min="4104" max="4104" width="10.4545454545455" style="3" customWidth="1"/>
    <col min="4105" max="4105" width="11.4545454545455" style="3" customWidth="1"/>
    <col min="4106" max="4108" width="12.2727272727273" style="3" customWidth="1"/>
    <col min="4109" max="4109" width="9.45454545454546" style="3" customWidth="1"/>
    <col min="4110" max="4110" width="8.36363636363636" style="3" customWidth="1"/>
    <col min="4111" max="4351" width="9.72727272727273" style="3"/>
    <col min="4352" max="4352" width="4.27272727272727" style="3" customWidth="1"/>
    <col min="4353" max="4354" width="8.45454545454546" style="3" customWidth="1"/>
    <col min="4355" max="4355" width="6.72727272727273" style="3" customWidth="1"/>
    <col min="4356" max="4356" width="9.72727272727273" style="3" customWidth="1"/>
    <col min="4357" max="4357" width="6.63636363636364" style="3" customWidth="1"/>
    <col min="4358" max="4358" width="10.4545454545455" style="3" customWidth="1"/>
    <col min="4359" max="4359" width="9.72727272727273" style="3"/>
    <col min="4360" max="4360" width="10.4545454545455" style="3" customWidth="1"/>
    <col min="4361" max="4361" width="11.4545454545455" style="3" customWidth="1"/>
    <col min="4362" max="4364" width="12.2727272727273" style="3" customWidth="1"/>
    <col min="4365" max="4365" width="9.45454545454546" style="3" customWidth="1"/>
    <col min="4366" max="4366" width="8.36363636363636" style="3" customWidth="1"/>
    <col min="4367" max="4607" width="9.72727272727273" style="3"/>
    <col min="4608" max="4608" width="4.27272727272727" style="3" customWidth="1"/>
    <col min="4609" max="4610" width="8.45454545454546" style="3" customWidth="1"/>
    <col min="4611" max="4611" width="6.72727272727273" style="3" customWidth="1"/>
    <col min="4612" max="4612" width="9.72727272727273" style="3" customWidth="1"/>
    <col min="4613" max="4613" width="6.63636363636364" style="3" customWidth="1"/>
    <col min="4614" max="4614" width="10.4545454545455" style="3" customWidth="1"/>
    <col min="4615" max="4615" width="9.72727272727273" style="3"/>
    <col min="4616" max="4616" width="10.4545454545455" style="3" customWidth="1"/>
    <col min="4617" max="4617" width="11.4545454545455" style="3" customWidth="1"/>
    <col min="4618" max="4620" width="12.2727272727273" style="3" customWidth="1"/>
    <col min="4621" max="4621" width="9.45454545454546" style="3" customWidth="1"/>
    <col min="4622" max="4622" width="8.36363636363636" style="3" customWidth="1"/>
    <col min="4623" max="4863" width="9.72727272727273" style="3"/>
    <col min="4864" max="4864" width="4.27272727272727" style="3" customWidth="1"/>
    <col min="4865" max="4866" width="8.45454545454546" style="3" customWidth="1"/>
    <col min="4867" max="4867" width="6.72727272727273" style="3" customWidth="1"/>
    <col min="4868" max="4868" width="9.72727272727273" style="3" customWidth="1"/>
    <col min="4869" max="4869" width="6.63636363636364" style="3" customWidth="1"/>
    <col min="4870" max="4870" width="10.4545454545455" style="3" customWidth="1"/>
    <col min="4871" max="4871" width="9.72727272727273" style="3"/>
    <col min="4872" max="4872" width="10.4545454545455" style="3" customWidth="1"/>
    <col min="4873" max="4873" width="11.4545454545455" style="3" customWidth="1"/>
    <col min="4874" max="4876" width="12.2727272727273" style="3" customWidth="1"/>
    <col min="4877" max="4877" width="9.45454545454546" style="3" customWidth="1"/>
    <col min="4878" max="4878" width="8.36363636363636" style="3" customWidth="1"/>
    <col min="4879" max="5119" width="9.72727272727273" style="3"/>
    <col min="5120" max="5120" width="4.27272727272727" style="3" customWidth="1"/>
    <col min="5121" max="5122" width="8.45454545454546" style="3" customWidth="1"/>
    <col min="5123" max="5123" width="6.72727272727273" style="3" customWidth="1"/>
    <col min="5124" max="5124" width="9.72727272727273" style="3" customWidth="1"/>
    <col min="5125" max="5125" width="6.63636363636364" style="3" customWidth="1"/>
    <col min="5126" max="5126" width="10.4545454545455" style="3" customWidth="1"/>
    <col min="5127" max="5127" width="9.72727272727273" style="3"/>
    <col min="5128" max="5128" width="10.4545454545455" style="3" customWidth="1"/>
    <col min="5129" max="5129" width="11.4545454545455" style="3" customWidth="1"/>
    <col min="5130" max="5132" width="12.2727272727273" style="3" customWidth="1"/>
    <col min="5133" max="5133" width="9.45454545454546" style="3" customWidth="1"/>
    <col min="5134" max="5134" width="8.36363636363636" style="3" customWidth="1"/>
    <col min="5135" max="5375" width="9.72727272727273" style="3"/>
    <col min="5376" max="5376" width="4.27272727272727" style="3" customWidth="1"/>
    <col min="5377" max="5378" width="8.45454545454546" style="3" customWidth="1"/>
    <col min="5379" max="5379" width="6.72727272727273" style="3" customWidth="1"/>
    <col min="5380" max="5380" width="9.72727272727273" style="3" customWidth="1"/>
    <col min="5381" max="5381" width="6.63636363636364" style="3" customWidth="1"/>
    <col min="5382" max="5382" width="10.4545454545455" style="3" customWidth="1"/>
    <col min="5383" max="5383" width="9.72727272727273" style="3"/>
    <col min="5384" max="5384" width="10.4545454545455" style="3" customWidth="1"/>
    <col min="5385" max="5385" width="11.4545454545455" style="3" customWidth="1"/>
    <col min="5386" max="5388" width="12.2727272727273" style="3" customWidth="1"/>
    <col min="5389" max="5389" width="9.45454545454546" style="3" customWidth="1"/>
    <col min="5390" max="5390" width="8.36363636363636" style="3" customWidth="1"/>
    <col min="5391" max="5631" width="9.72727272727273" style="3"/>
    <col min="5632" max="5632" width="4.27272727272727" style="3" customWidth="1"/>
    <col min="5633" max="5634" width="8.45454545454546" style="3" customWidth="1"/>
    <col min="5635" max="5635" width="6.72727272727273" style="3" customWidth="1"/>
    <col min="5636" max="5636" width="9.72727272727273" style="3" customWidth="1"/>
    <col min="5637" max="5637" width="6.63636363636364" style="3" customWidth="1"/>
    <col min="5638" max="5638" width="10.4545454545455" style="3" customWidth="1"/>
    <col min="5639" max="5639" width="9.72727272727273" style="3"/>
    <col min="5640" max="5640" width="10.4545454545455" style="3" customWidth="1"/>
    <col min="5641" max="5641" width="11.4545454545455" style="3" customWidth="1"/>
    <col min="5642" max="5644" width="12.2727272727273" style="3" customWidth="1"/>
    <col min="5645" max="5645" width="9.45454545454546" style="3" customWidth="1"/>
    <col min="5646" max="5646" width="8.36363636363636" style="3" customWidth="1"/>
    <col min="5647" max="5887" width="9.72727272727273" style="3"/>
    <col min="5888" max="5888" width="4.27272727272727" style="3" customWidth="1"/>
    <col min="5889" max="5890" width="8.45454545454546" style="3" customWidth="1"/>
    <col min="5891" max="5891" width="6.72727272727273" style="3" customWidth="1"/>
    <col min="5892" max="5892" width="9.72727272727273" style="3" customWidth="1"/>
    <col min="5893" max="5893" width="6.63636363636364" style="3" customWidth="1"/>
    <col min="5894" max="5894" width="10.4545454545455" style="3" customWidth="1"/>
    <col min="5895" max="5895" width="9.72727272727273" style="3"/>
    <col min="5896" max="5896" width="10.4545454545455" style="3" customWidth="1"/>
    <col min="5897" max="5897" width="11.4545454545455" style="3" customWidth="1"/>
    <col min="5898" max="5900" width="12.2727272727273" style="3" customWidth="1"/>
    <col min="5901" max="5901" width="9.45454545454546" style="3" customWidth="1"/>
    <col min="5902" max="5902" width="8.36363636363636" style="3" customWidth="1"/>
    <col min="5903" max="6143" width="9.72727272727273" style="3"/>
    <col min="6144" max="6144" width="4.27272727272727" style="3" customWidth="1"/>
    <col min="6145" max="6146" width="8.45454545454546" style="3" customWidth="1"/>
    <col min="6147" max="6147" width="6.72727272727273" style="3" customWidth="1"/>
    <col min="6148" max="6148" width="9.72727272727273" style="3" customWidth="1"/>
    <col min="6149" max="6149" width="6.63636363636364" style="3" customWidth="1"/>
    <col min="6150" max="6150" width="10.4545454545455" style="3" customWidth="1"/>
    <col min="6151" max="6151" width="9.72727272727273" style="3"/>
    <col min="6152" max="6152" width="10.4545454545455" style="3" customWidth="1"/>
    <col min="6153" max="6153" width="11.4545454545455" style="3" customWidth="1"/>
    <col min="6154" max="6156" width="12.2727272727273" style="3" customWidth="1"/>
    <col min="6157" max="6157" width="9.45454545454546" style="3" customWidth="1"/>
    <col min="6158" max="6158" width="8.36363636363636" style="3" customWidth="1"/>
    <col min="6159" max="6399" width="9.72727272727273" style="3"/>
    <col min="6400" max="6400" width="4.27272727272727" style="3" customWidth="1"/>
    <col min="6401" max="6402" width="8.45454545454546" style="3" customWidth="1"/>
    <col min="6403" max="6403" width="6.72727272727273" style="3" customWidth="1"/>
    <col min="6404" max="6404" width="9.72727272727273" style="3" customWidth="1"/>
    <col min="6405" max="6405" width="6.63636363636364" style="3" customWidth="1"/>
    <col min="6406" max="6406" width="10.4545454545455" style="3" customWidth="1"/>
    <col min="6407" max="6407" width="9.72727272727273" style="3"/>
    <col min="6408" max="6408" width="10.4545454545455" style="3" customWidth="1"/>
    <col min="6409" max="6409" width="11.4545454545455" style="3" customWidth="1"/>
    <col min="6410" max="6412" width="12.2727272727273" style="3" customWidth="1"/>
    <col min="6413" max="6413" width="9.45454545454546" style="3" customWidth="1"/>
    <col min="6414" max="6414" width="8.36363636363636" style="3" customWidth="1"/>
    <col min="6415" max="6655" width="9.72727272727273" style="3"/>
    <col min="6656" max="6656" width="4.27272727272727" style="3" customWidth="1"/>
    <col min="6657" max="6658" width="8.45454545454546" style="3" customWidth="1"/>
    <col min="6659" max="6659" width="6.72727272727273" style="3" customWidth="1"/>
    <col min="6660" max="6660" width="9.72727272727273" style="3" customWidth="1"/>
    <col min="6661" max="6661" width="6.63636363636364" style="3" customWidth="1"/>
    <col min="6662" max="6662" width="10.4545454545455" style="3" customWidth="1"/>
    <col min="6663" max="6663" width="9.72727272727273" style="3"/>
    <col min="6664" max="6664" width="10.4545454545455" style="3" customWidth="1"/>
    <col min="6665" max="6665" width="11.4545454545455" style="3" customWidth="1"/>
    <col min="6666" max="6668" width="12.2727272727273" style="3" customWidth="1"/>
    <col min="6669" max="6669" width="9.45454545454546" style="3" customWidth="1"/>
    <col min="6670" max="6670" width="8.36363636363636" style="3" customWidth="1"/>
    <col min="6671" max="6911" width="9.72727272727273" style="3"/>
    <col min="6912" max="6912" width="4.27272727272727" style="3" customWidth="1"/>
    <col min="6913" max="6914" width="8.45454545454546" style="3" customWidth="1"/>
    <col min="6915" max="6915" width="6.72727272727273" style="3" customWidth="1"/>
    <col min="6916" max="6916" width="9.72727272727273" style="3" customWidth="1"/>
    <col min="6917" max="6917" width="6.63636363636364" style="3" customWidth="1"/>
    <col min="6918" max="6918" width="10.4545454545455" style="3" customWidth="1"/>
    <col min="6919" max="6919" width="9.72727272727273" style="3"/>
    <col min="6920" max="6920" width="10.4545454545455" style="3" customWidth="1"/>
    <col min="6921" max="6921" width="11.4545454545455" style="3" customWidth="1"/>
    <col min="6922" max="6924" width="12.2727272727273" style="3" customWidth="1"/>
    <col min="6925" max="6925" width="9.45454545454546" style="3" customWidth="1"/>
    <col min="6926" max="6926" width="8.36363636363636" style="3" customWidth="1"/>
    <col min="6927" max="7167" width="9.72727272727273" style="3"/>
    <col min="7168" max="7168" width="4.27272727272727" style="3" customWidth="1"/>
    <col min="7169" max="7170" width="8.45454545454546" style="3" customWidth="1"/>
    <col min="7171" max="7171" width="6.72727272727273" style="3" customWidth="1"/>
    <col min="7172" max="7172" width="9.72727272727273" style="3" customWidth="1"/>
    <col min="7173" max="7173" width="6.63636363636364" style="3" customWidth="1"/>
    <col min="7174" max="7174" width="10.4545454545455" style="3" customWidth="1"/>
    <col min="7175" max="7175" width="9.72727272727273" style="3"/>
    <col min="7176" max="7176" width="10.4545454545455" style="3" customWidth="1"/>
    <col min="7177" max="7177" width="11.4545454545455" style="3" customWidth="1"/>
    <col min="7178" max="7180" width="12.2727272727273" style="3" customWidth="1"/>
    <col min="7181" max="7181" width="9.45454545454546" style="3" customWidth="1"/>
    <col min="7182" max="7182" width="8.36363636363636" style="3" customWidth="1"/>
    <col min="7183" max="7423" width="9.72727272727273" style="3"/>
    <col min="7424" max="7424" width="4.27272727272727" style="3" customWidth="1"/>
    <col min="7425" max="7426" width="8.45454545454546" style="3" customWidth="1"/>
    <col min="7427" max="7427" width="6.72727272727273" style="3" customWidth="1"/>
    <col min="7428" max="7428" width="9.72727272727273" style="3" customWidth="1"/>
    <col min="7429" max="7429" width="6.63636363636364" style="3" customWidth="1"/>
    <col min="7430" max="7430" width="10.4545454545455" style="3" customWidth="1"/>
    <col min="7431" max="7431" width="9.72727272727273" style="3"/>
    <col min="7432" max="7432" width="10.4545454545455" style="3" customWidth="1"/>
    <col min="7433" max="7433" width="11.4545454545455" style="3" customWidth="1"/>
    <col min="7434" max="7436" width="12.2727272727273" style="3" customWidth="1"/>
    <col min="7437" max="7437" width="9.45454545454546" style="3" customWidth="1"/>
    <col min="7438" max="7438" width="8.36363636363636" style="3" customWidth="1"/>
    <col min="7439" max="7679" width="9.72727272727273" style="3"/>
    <col min="7680" max="7680" width="4.27272727272727" style="3" customWidth="1"/>
    <col min="7681" max="7682" width="8.45454545454546" style="3" customWidth="1"/>
    <col min="7683" max="7683" width="6.72727272727273" style="3" customWidth="1"/>
    <col min="7684" max="7684" width="9.72727272727273" style="3" customWidth="1"/>
    <col min="7685" max="7685" width="6.63636363636364" style="3" customWidth="1"/>
    <col min="7686" max="7686" width="10.4545454545455" style="3" customWidth="1"/>
    <col min="7687" max="7687" width="9.72727272727273" style="3"/>
    <col min="7688" max="7688" width="10.4545454545455" style="3" customWidth="1"/>
    <col min="7689" max="7689" width="11.4545454545455" style="3" customWidth="1"/>
    <col min="7690" max="7692" width="12.2727272727273" style="3" customWidth="1"/>
    <col min="7693" max="7693" width="9.45454545454546" style="3" customWidth="1"/>
    <col min="7694" max="7694" width="8.36363636363636" style="3" customWidth="1"/>
    <col min="7695" max="7935" width="9.72727272727273" style="3"/>
    <col min="7936" max="7936" width="4.27272727272727" style="3" customWidth="1"/>
    <col min="7937" max="7938" width="8.45454545454546" style="3" customWidth="1"/>
    <col min="7939" max="7939" width="6.72727272727273" style="3" customWidth="1"/>
    <col min="7940" max="7940" width="9.72727272727273" style="3" customWidth="1"/>
    <col min="7941" max="7941" width="6.63636363636364" style="3" customWidth="1"/>
    <col min="7942" max="7942" width="10.4545454545455" style="3" customWidth="1"/>
    <col min="7943" max="7943" width="9.72727272727273" style="3"/>
    <col min="7944" max="7944" width="10.4545454545455" style="3" customWidth="1"/>
    <col min="7945" max="7945" width="11.4545454545455" style="3" customWidth="1"/>
    <col min="7946" max="7948" width="12.2727272727273" style="3" customWidth="1"/>
    <col min="7949" max="7949" width="9.45454545454546" style="3" customWidth="1"/>
    <col min="7950" max="7950" width="8.36363636363636" style="3" customWidth="1"/>
    <col min="7951" max="8191" width="9.72727272727273" style="3"/>
    <col min="8192" max="8192" width="4.27272727272727" style="3" customWidth="1"/>
    <col min="8193" max="8194" width="8.45454545454546" style="3" customWidth="1"/>
    <col min="8195" max="8195" width="6.72727272727273" style="3" customWidth="1"/>
    <col min="8196" max="8196" width="9.72727272727273" style="3" customWidth="1"/>
    <col min="8197" max="8197" width="6.63636363636364" style="3" customWidth="1"/>
    <col min="8198" max="8198" width="10.4545454545455" style="3" customWidth="1"/>
    <col min="8199" max="8199" width="9.72727272727273" style="3"/>
    <col min="8200" max="8200" width="10.4545454545455" style="3" customWidth="1"/>
    <col min="8201" max="8201" width="11.4545454545455" style="3" customWidth="1"/>
    <col min="8202" max="8204" width="12.2727272727273" style="3" customWidth="1"/>
    <col min="8205" max="8205" width="9.45454545454546" style="3" customWidth="1"/>
    <col min="8206" max="8206" width="8.36363636363636" style="3" customWidth="1"/>
    <col min="8207" max="8447" width="9.72727272727273" style="3"/>
    <col min="8448" max="8448" width="4.27272727272727" style="3" customWidth="1"/>
    <col min="8449" max="8450" width="8.45454545454546" style="3" customWidth="1"/>
    <col min="8451" max="8451" width="6.72727272727273" style="3" customWidth="1"/>
    <col min="8452" max="8452" width="9.72727272727273" style="3" customWidth="1"/>
    <col min="8453" max="8453" width="6.63636363636364" style="3" customWidth="1"/>
    <col min="8454" max="8454" width="10.4545454545455" style="3" customWidth="1"/>
    <col min="8455" max="8455" width="9.72727272727273" style="3"/>
    <col min="8456" max="8456" width="10.4545454545455" style="3" customWidth="1"/>
    <col min="8457" max="8457" width="11.4545454545455" style="3" customWidth="1"/>
    <col min="8458" max="8460" width="12.2727272727273" style="3" customWidth="1"/>
    <col min="8461" max="8461" width="9.45454545454546" style="3" customWidth="1"/>
    <col min="8462" max="8462" width="8.36363636363636" style="3" customWidth="1"/>
    <col min="8463" max="8703" width="9.72727272727273" style="3"/>
    <col min="8704" max="8704" width="4.27272727272727" style="3" customWidth="1"/>
    <col min="8705" max="8706" width="8.45454545454546" style="3" customWidth="1"/>
    <col min="8707" max="8707" width="6.72727272727273" style="3" customWidth="1"/>
    <col min="8708" max="8708" width="9.72727272727273" style="3" customWidth="1"/>
    <col min="8709" max="8709" width="6.63636363636364" style="3" customWidth="1"/>
    <col min="8710" max="8710" width="10.4545454545455" style="3" customWidth="1"/>
    <col min="8711" max="8711" width="9.72727272727273" style="3"/>
    <col min="8712" max="8712" width="10.4545454545455" style="3" customWidth="1"/>
    <col min="8713" max="8713" width="11.4545454545455" style="3" customWidth="1"/>
    <col min="8714" max="8716" width="12.2727272727273" style="3" customWidth="1"/>
    <col min="8717" max="8717" width="9.45454545454546" style="3" customWidth="1"/>
    <col min="8718" max="8718" width="8.36363636363636" style="3" customWidth="1"/>
    <col min="8719" max="8959" width="9.72727272727273" style="3"/>
    <col min="8960" max="8960" width="4.27272727272727" style="3" customWidth="1"/>
    <col min="8961" max="8962" width="8.45454545454546" style="3" customWidth="1"/>
    <col min="8963" max="8963" width="6.72727272727273" style="3" customWidth="1"/>
    <col min="8964" max="8964" width="9.72727272727273" style="3" customWidth="1"/>
    <col min="8965" max="8965" width="6.63636363636364" style="3" customWidth="1"/>
    <col min="8966" max="8966" width="10.4545454545455" style="3" customWidth="1"/>
    <col min="8967" max="8967" width="9.72727272727273" style="3"/>
    <col min="8968" max="8968" width="10.4545454545455" style="3" customWidth="1"/>
    <col min="8969" max="8969" width="11.4545454545455" style="3" customWidth="1"/>
    <col min="8970" max="8972" width="12.2727272727273" style="3" customWidth="1"/>
    <col min="8973" max="8973" width="9.45454545454546" style="3" customWidth="1"/>
    <col min="8974" max="8974" width="8.36363636363636" style="3" customWidth="1"/>
    <col min="8975" max="9215" width="9.72727272727273" style="3"/>
    <col min="9216" max="9216" width="4.27272727272727" style="3" customWidth="1"/>
    <col min="9217" max="9218" width="8.45454545454546" style="3" customWidth="1"/>
    <col min="9219" max="9219" width="6.72727272727273" style="3" customWidth="1"/>
    <col min="9220" max="9220" width="9.72727272727273" style="3" customWidth="1"/>
    <col min="9221" max="9221" width="6.63636363636364" style="3" customWidth="1"/>
    <col min="9222" max="9222" width="10.4545454545455" style="3" customWidth="1"/>
    <col min="9223" max="9223" width="9.72727272727273" style="3"/>
    <col min="9224" max="9224" width="10.4545454545455" style="3" customWidth="1"/>
    <col min="9225" max="9225" width="11.4545454545455" style="3" customWidth="1"/>
    <col min="9226" max="9228" width="12.2727272727273" style="3" customWidth="1"/>
    <col min="9229" max="9229" width="9.45454545454546" style="3" customWidth="1"/>
    <col min="9230" max="9230" width="8.36363636363636" style="3" customWidth="1"/>
    <col min="9231" max="9471" width="9.72727272727273" style="3"/>
    <col min="9472" max="9472" width="4.27272727272727" style="3" customWidth="1"/>
    <col min="9473" max="9474" width="8.45454545454546" style="3" customWidth="1"/>
    <col min="9475" max="9475" width="6.72727272727273" style="3" customWidth="1"/>
    <col min="9476" max="9476" width="9.72727272727273" style="3" customWidth="1"/>
    <col min="9477" max="9477" width="6.63636363636364" style="3" customWidth="1"/>
    <col min="9478" max="9478" width="10.4545454545455" style="3" customWidth="1"/>
    <col min="9479" max="9479" width="9.72727272727273" style="3"/>
    <col min="9480" max="9480" width="10.4545454545455" style="3" customWidth="1"/>
    <col min="9481" max="9481" width="11.4545454545455" style="3" customWidth="1"/>
    <col min="9482" max="9484" width="12.2727272727273" style="3" customWidth="1"/>
    <col min="9485" max="9485" width="9.45454545454546" style="3" customWidth="1"/>
    <col min="9486" max="9486" width="8.36363636363636" style="3" customWidth="1"/>
    <col min="9487" max="9727" width="9.72727272727273" style="3"/>
    <col min="9728" max="9728" width="4.27272727272727" style="3" customWidth="1"/>
    <col min="9729" max="9730" width="8.45454545454546" style="3" customWidth="1"/>
    <col min="9731" max="9731" width="6.72727272727273" style="3" customWidth="1"/>
    <col min="9732" max="9732" width="9.72727272727273" style="3" customWidth="1"/>
    <col min="9733" max="9733" width="6.63636363636364" style="3" customWidth="1"/>
    <col min="9734" max="9734" width="10.4545454545455" style="3" customWidth="1"/>
    <col min="9735" max="9735" width="9.72727272727273" style="3"/>
    <col min="9736" max="9736" width="10.4545454545455" style="3" customWidth="1"/>
    <col min="9737" max="9737" width="11.4545454545455" style="3" customWidth="1"/>
    <col min="9738" max="9740" width="12.2727272727273" style="3" customWidth="1"/>
    <col min="9741" max="9741" width="9.45454545454546" style="3" customWidth="1"/>
    <col min="9742" max="9742" width="8.36363636363636" style="3" customWidth="1"/>
    <col min="9743" max="9983" width="9.72727272727273" style="3"/>
    <col min="9984" max="9984" width="4.27272727272727" style="3" customWidth="1"/>
    <col min="9985" max="9986" width="8.45454545454546" style="3" customWidth="1"/>
    <col min="9987" max="9987" width="6.72727272727273" style="3" customWidth="1"/>
    <col min="9988" max="9988" width="9.72727272727273" style="3" customWidth="1"/>
    <col min="9989" max="9989" width="6.63636363636364" style="3" customWidth="1"/>
    <col min="9990" max="9990" width="10.4545454545455" style="3" customWidth="1"/>
    <col min="9991" max="9991" width="9.72727272727273" style="3"/>
    <col min="9992" max="9992" width="10.4545454545455" style="3" customWidth="1"/>
    <col min="9993" max="9993" width="11.4545454545455" style="3" customWidth="1"/>
    <col min="9994" max="9996" width="12.2727272727273" style="3" customWidth="1"/>
    <col min="9997" max="9997" width="9.45454545454546" style="3" customWidth="1"/>
    <col min="9998" max="9998" width="8.36363636363636" style="3" customWidth="1"/>
    <col min="9999" max="10239" width="9.72727272727273" style="3"/>
    <col min="10240" max="10240" width="4.27272727272727" style="3" customWidth="1"/>
    <col min="10241" max="10242" width="8.45454545454546" style="3" customWidth="1"/>
    <col min="10243" max="10243" width="6.72727272727273" style="3" customWidth="1"/>
    <col min="10244" max="10244" width="9.72727272727273" style="3" customWidth="1"/>
    <col min="10245" max="10245" width="6.63636363636364" style="3" customWidth="1"/>
    <col min="10246" max="10246" width="10.4545454545455" style="3" customWidth="1"/>
    <col min="10247" max="10247" width="9.72727272727273" style="3"/>
    <col min="10248" max="10248" width="10.4545454545455" style="3" customWidth="1"/>
    <col min="10249" max="10249" width="11.4545454545455" style="3" customWidth="1"/>
    <col min="10250" max="10252" width="12.2727272727273" style="3" customWidth="1"/>
    <col min="10253" max="10253" width="9.45454545454546" style="3" customWidth="1"/>
    <col min="10254" max="10254" width="8.36363636363636" style="3" customWidth="1"/>
    <col min="10255" max="10495" width="9.72727272727273" style="3"/>
    <col min="10496" max="10496" width="4.27272727272727" style="3" customWidth="1"/>
    <col min="10497" max="10498" width="8.45454545454546" style="3" customWidth="1"/>
    <col min="10499" max="10499" width="6.72727272727273" style="3" customWidth="1"/>
    <col min="10500" max="10500" width="9.72727272727273" style="3" customWidth="1"/>
    <col min="10501" max="10501" width="6.63636363636364" style="3" customWidth="1"/>
    <col min="10502" max="10502" width="10.4545454545455" style="3" customWidth="1"/>
    <col min="10503" max="10503" width="9.72727272727273" style="3"/>
    <col min="10504" max="10504" width="10.4545454545455" style="3" customWidth="1"/>
    <col min="10505" max="10505" width="11.4545454545455" style="3" customWidth="1"/>
    <col min="10506" max="10508" width="12.2727272727273" style="3" customWidth="1"/>
    <col min="10509" max="10509" width="9.45454545454546" style="3" customWidth="1"/>
    <col min="10510" max="10510" width="8.36363636363636" style="3" customWidth="1"/>
    <col min="10511" max="10751" width="9.72727272727273" style="3"/>
    <col min="10752" max="10752" width="4.27272727272727" style="3" customWidth="1"/>
    <col min="10753" max="10754" width="8.45454545454546" style="3" customWidth="1"/>
    <col min="10755" max="10755" width="6.72727272727273" style="3" customWidth="1"/>
    <col min="10756" max="10756" width="9.72727272727273" style="3" customWidth="1"/>
    <col min="10757" max="10757" width="6.63636363636364" style="3" customWidth="1"/>
    <col min="10758" max="10758" width="10.4545454545455" style="3" customWidth="1"/>
    <col min="10759" max="10759" width="9.72727272727273" style="3"/>
    <col min="10760" max="10760" width="10.4545454545455" style="3" customWidth="1"/>
    <col min="10761" max="10761" width="11.4545454545455" style="3" customWidth="1"/>
    <col min="10762" max="10764" width="12.2727272727273" style="3" customWidth="1"/>
    <col min="10765" max="10765" width="9.45454545454546" style="3" customWidth="1"/>
    <col min="10766" max="10766" width="8.36363636363636" style="3" customWidth="1"/>
    <col min="10767" max="11007" width="9.72727272727273" style="3"/>
    <col min="11008" max="11008" width="4.27272727272727" style="3" customWidth="1"/>
    <col min="11009" max="11010" width="8.45454545454546" style="3" customWidth="1"/>
    <col min="11011" max="11011" width="6.72727272727273" style="3" customWidth="1"/>
    <col min="11012" max="11012" width="9.72727272727273" style="3" customWidth="1"/>
    <col min="11013" max="11013" width="6.63636363636364" style="3" customWidth="1"/>
    <col min="11014" max="11014" width="10.4545454545455" style="3" customWidth="1"/>
    <col min="11015" max="11015" width="9.72727272727273" style="3"/>
    <col min="11016" max="11016" width="10.4545454545455" style="3" customWidth="1"/>
    <col min="11017" max="11017" width="11.4545454545455" style="3" customWidth="1"/>
    <col min="11018" max="11020" width="12.2727272727273" style="3" customWidth="1"/>
    <col min="11021" max="11021" width="9.45454545454546" style="3" customWidth="1"/>
    <col min="11022" max="11022" width="8.36363636363636" style="3" customWidth="1"/>
    <col min="11023" max="11263" width="9.72727272727273" style="3"/>
    <col min="11264" max="11264" width="4.27272727272727" style="3" customWidth="1"/>
    <col min="11265" max="11266" width="8.45454545454546" style="3" customWidth="1"/>
    <col min="11267" max="11267" width="6.72727272727273" style="3" customWidth="1"/>
    <col min="11268" max="11268" width="9.72727272727273" style="3" customWidth="1"/>
    <col min="11269" max="11269" width="6.63636363636364" style="3" customWidth="1"/>
    <col min="11270" max="11270" width="10.4545454545455" style="3" customWidth="1"/>
    <col min="11271" max="11271" width="9.72727272727273" style="3"/>
    <col min="11272" max="11272" width="10.4545454545455" style="3" customWidth="1"/>
    <col min="11273" max="11273" width="11.4545454545455" style="3" customWidth="1"/>
    <col min="11274" max="11276" width="12.2727272727273" style="3" customWidth="1"/>
    <col min="11277" max="11277" width="9.45454545454546" style="3" customWidth="1"/>
    <col min="11278" max="11278" width="8.36363636363636" style="3" customWidth="1"/>
    <col min="11279" max="11519" width="9.72727272727273" style="3"/>
    <col min="11520" max="11520" width="4.27272727272727" style="3" customWidth="1"/>
    <col min="11521" max="11522" width="8.45454545454546" style="3" customWidth="1"/>
    <col min="11523" max="11523" width="6.72727272727273" style="3" customWidth="1"/>
    <col min="11524" max="11524" width="9.72727272727273" style="3" customWidth="1"/>
    <col min="11525" max="11525" width="6.63636363636364" style="3" customWidth="1"/>
    <col min="11526" max="11526" width="10.4545454545455" style="3" customWidth="1"/>
    <col min="11527" max="11527" width="9.72727272727273" style="3"/>
    <col min="11528" max="11528" width="10.4545454545455" style="3" customWidth="1"/>
    <col min="11529" max="11529" width="11.4545454545455" style="3" customWidth="1"/>
    <col min="11530" max="11532" width="12.2727272727273" style="3" customWidth="1"/>
    <col min="11533" max="11533" width="9.45454545454546" style="3" customWidth="1"/>
    <col min="11534" max="11534" width="8.36363636363636" style="3" customWidth="1"/>
    <col min="11535" max="11775" width="9.72727272727273" style="3"/>
    <col min="11776" max="11776" width="4.27272727272727" style="3" customWidth="1"/>
    <col min="11777" max="11778" width="8.45454545454546" style="3" customWidth="1"/>
    <col min="11779" max="11779" width="6.72727272727273" style="3" customWidth="1"/>
    <col min="11780" max="11780" width="9.72727272727273" style="3" customWidth="1"/>
    <col min="11781" max="11781" width="6.63636363636364" style="3" customWidth="1"/>
    <col min="11782" max="11782" width="10.4545454545455" style="3" customWidth="1"/>
    <col min="11783" max="11783" width="9.72727272727273" style="3"/>
    <col min="11784" max="11784" width="10.4545454545455" style="3" customWidth="1"/>
    <col min="11785" max="11785" width="11.4545454545455" style="3" customWidth="1"/>
    <col min="11786" max="11788" width="12.2727272727273" style="3" customWidth="1"/>
    <col min="11789" max="11789" width="9.45454545454546" style="3" customWidth="1"/>
    <col min="11790" max="11790" width="8.36363636363636" style="3" customWidth="1"/>
    <col min="11791" max="12031" width="9.72727272727273" style="3"/>
    <col min="12032" max="12032" width="4.27272727272727" style="3" customWidth="1"/>
    <col min="12033" max="12034" width="8.45454545454546" style="3" customWidth="1"/>
    <col min="12035" max="12035" width="6.72727272727273" style="3" customWidth="1"/>
    <col min="12036" max="12036" width="9.72727272727273" style="3" customWidth="1"/>
    <col min="12037" max="12037" width="6.63636363636364" style="3" customWidth="1"/>
    <col min="12038" max="12038" width="10.4545454545455" style="3" customWidth="1"/>
    <col min="12039" max="12039" width="9.72727272727273" style="3"/>
    <col min="12040" max="12040" width="10.4545454545455" style="3" customWidth="1"/>
    <col min="12041" max="12041" width="11.4545454545455" style="3" customWidth="1"/>
    <col min="12042" max="12044" width="12.2727272727273" style="3" customWidth="1"/>
    <col min="12045" max="12045" width="9.45454545454546" style="3" customWidth="1"/>
    <col min="12046" max="12046" width="8.36363636363636" style="3" customWidth="1"/>
    <col min="12047" max="12287" width="9.72727272727273" style="3"/>
    <col min="12288" max="12288" width="4.27272727272727" style="3" customWidth="1"/>
    <col min="12289" max="12290" width="8.45454545454546" style="3" customWidth="1"/>
    <col min="12291" max="12291" width="6.72727272727273" style="3" customWidth="1"/>
    <col min="12292" max="12292" width="9.72727272727273" style="3" customWidth="1"/>
    <col min="12293" max="12293" width="6.63636363636364" style="3" customWidth="1"/>
    <col min="12294" max="12294" width="10.4545454545455" style="3" customWidth="1"/>
    <col min="12295" max="12295" width="9.72727272727273" style="3"/>
    <col min="12296" max="12296" width="10.4545454545455" style="3" customWidth="1"/>
    <col min="12297" max="12297" width="11.4545454545455" style="3" customWidth="1"/>
    <col min="12298" max="12300" width="12.2727272727273" style="3" customWidth="1"/>
    <col min="12301" max="12301" width="9.45454545454546" style="3" customWidth="1"/>
    <col min="12302" max="12302" width="8.36363636363636" style="3" customWidth="1"/>
    <col min="12303" max="12543" width="9.72727272727273" style="3"/>
    <col min="12544" max="12544" width="4.27272727272727" style="3" customWidth="1"/>
    <col min="12545" max="12546" width="8.45454545454546" style="3" customWidth="1"/>
    <col min="12547" max="12547" width="6.72727272727273" style="3" customWidth="1"/>
    <col min="12548" max="12548" width="9.72727272727273" style="3" customWidth="1"/>
    <col min="12549" max="12549" width="6.63636363636364" style="3" customWidth="1"/>
    <col min="12550" max="12550" width="10.4545454545455" style="3" customWidth="1"/>
    <col min="12551" max="12551" width="9.72727272727273" style="3"/>
    <col min="12552" max="12552" width="10.4545454545455" style="3" customWidth="1"/>
    <col min="12553" max="12553" width="11.4545454545455" style="3" customWidth="1"/>
    <col min="12554" max="12556" width="12.2727272727273" style="3" customWidth="1"/>
    <col min="12557" max="12557" width="9.45454545454546" style="3" customWidth="1"/>
    <col min="12558" max="12558" width="8.36363636363636" style="3" customWidth="1"/>
    <col min="12559" max="12799" width="9.72727272727273" style="3"/>
    <col min="12800" max="12800" width="4.27272727272727" style="3" customWidth="1"/>
    <col min="12801" max="12802" width="8.45454545454546" style="3" customWidth="1"/>
    <col min="12803" max="12803" width="6.72727272727273" style="3" customWidth="1"/>
    <col min="12804" max="12804" width="9.72727272727273" style="3" customWidth="1"/>
    <col min="12805" max="12805" width="6.63636363636364" style="3" customWidth="1"/>
    <col min="12806" max="12806" width="10.4545454545455" style="3" customWidth="1"/>
    <col min="12807" max="12807" width="9.72727272727273" style="3"/>
    <col min="12808" max="12808" width="10.4545454545455" style="3" customWidth="1"/>
    <col min="12809" max="12809" width="11.4545454545455" style="3" customWidth="1"/>
    <col min="12810" max="12812" width="12.2727272727273" style="3" customWidth="1"/>
    <col min="12813" max="12813" width="9.45454545454546" style="3" customWidth="1"/>
    <col min="12814" max="12814" width="8.36363636363636" style="3" customWidth="1"/>
    <col min="12815" max="13055" width="9.72727272727273" style="3"/>
    <col min="13056" max="13056" width="4.27272727272727" style="3" customWidth="1"/>
    <col min="13057" max="13058" width="8.45454545454546" style="3" customWidth="1"/>
    <col min="13059" max="13059" width="6.72727272727273" style="3" customWidth="1"/>
    <col min="13060" max="13060" width="9.72727272727273" style="3" customWidth="1"/>
    <col min="13061" max="13061" width="6.63636363636364" style="3" customWidth="1"/>
    <col min="13062" max="13062" width="10.4545454545455" style="3" customWidth="1"/>
    <col min="13063" max="13063" width="9.72727272727273" style="3"/>
    <col min="13064" max="13064" width="10.4545454545455" style="3" customWidth="1"/>
    <col min="13065" max="13065" width="11.4545454545455" style="3" customWidth="1"/>
    <col min="13066" max="13068" width="12.2727272727273" style="3" customWidth="1"/>
    <col min="13069" max="13069" width="9.45454545454546" style="3" customWidth="1"/>
    <col min="13070" max="13070" width="8.36363636363636" style="3" customWidth="1"/>
    <col min="13071" max="13311" width="9.72727272727273" style="3"/>
    <col min="13312" max="13312" width="4.27272727272727" style="3" customWidth="1"/>
    <col min="13313" max="13314" width="8.45454545454546" style="3" customWidth="1"/>
    <col min="13315" max="13315" width="6.72727272727273" style="3" customWidth="1"/>
    <col min="13316" max="13316" width="9.72727272727273" style="3" customWidth="1"/>
    <col min="13317" max="13317" width="6.63636363636364" style="3" customWidth="1"/>
    <col min="13318" max="13318" width="10.4545454545455" style="3" customWidth="1"/>
    <col min="13319" max="13319" width="9.72727272727273" style="3"/>
    <col min="13320" max="13320" width="10.4545454545455" style="3" customWidth="1"/>
    <col min="13321" max="13321" width="11.4545454545455" style="3" customWidth="1"/>
    <col min="13322" max="13324" width="12.2727272727273" style="3" customWidth="1"/>
    <col min="13325" max="13325" width="9.45454545454546" style="3" customWidth="1"/>
    <col min="13326" max="13326" width="8.36363636363636" style="3" customWidth="1"/>
    <col min="13327" max="13567" width="9.72727272727273" style="3"/>
    <col min="13568" max="13568" width="4.27272727272727" style="3" customWidth="1"/>
    <col min="13569" max="13570" width="8.45454545454546" style="3" customWidth="1"/>
    <col min="13571" max="13571" width="6.72727272727273" style="3" customWidth="1"/>
    <col min="13572" max="13572" width="9.72727272727273" style="3" customWidth="1"/>
    <col min="13573" max="13573" width="6.63636363636364" style="3" customWidth="1"/>
    <col min="13574" max="13574" width="10.4545454545455" style="3" customWidth="1"/>
    <col min="13575" max="13575" width="9.72727272727273" style="3"/>
    <col min="13576" max="13576" width="10.4545454545455" style="3" customWidth="1"/>
    <col min="13577" max="13577" width="11.4545454545455" style="3" customWidth="1"/>
    <col min="13578" max="13580" width="12.2727272727273" style="3" customWidth="1"/>
    <col min="13581" max="13581" width="9.45454545454546" style="3" customWidth="1"/>
    <col min="13582" max="13582" width="8.36363636363636" style="3" customWidth="1"/>
    <col min="13583" max="13823" width="9.72727272727273" style="3"/>
    <col min="13824" max="13824" width="4.27272727272727" style="3" customWidth="1"/>
    <col min="13825" max="13826" width="8.45454545454546" style="3" customWidth="1"/>
    <col min="13827" max="13827" width="6.72727272727273" style="3" customWidth="1"/>
    <col min="13828" max="13828" width="9.72727272727273" style="3" customWidth="1"/>
    <col min="13829" max="13829" width="6.63636363636364" style="3" customWidth="1"/>
    <col min="13830" max="13830" width="10.4545454545455" style="3" customWidth="1"/>
    <col min="13831" max="13831" width="9.72727272727273" style="3"/>
    <col min="13832" max="13832" width="10.4545454545455" style="3" customWidth="1"/>
    <col min="13833" max="13833" width="11.4545454545455" style="3" customWidth="1"/>
    <col min="13834" max="13836" width="12.2727272727273" style="3" customWidth="1"/>
    <col min="13837" max="13837" width="9.45454545454546" style="3" customWidth="1"/>
    <col min="13838" max="13838" width="8.36363636363636" style="3" customWidth="1"/>
    <col min="13839" max="14079" width="9.72727272727273" style="3"/>
    <col min="14080" max="14080" width="4.27272727272727" style="3" customWidth="1"/>
    <col min="14081" max="14082" width="8.45454545454546" style="3" customWidth="1"/>
    <col min="14083" max="14083" width="6.72727272727273" style="3" customWidth="1"/>
    <col min="14084" max="14084" width="9.72727272727273" style="3" customWidth="1"/>
    <col min="14085" max="14085" width="6.63636363636364" style="3" customWidth="1"/>
    <col min="14086" max="14086" width="10.4545454545455" style="3" customWidth="1"/>
    <col min="14087" max="14087" width="9.72727272727273" style="3"/>
    <col min="14088" max="14088" width="10.4545454545455" style="3" customWidth="1"/>
    <col min="14089" max="14089" width="11.4545454545455" style="3" customWidth="1"/>
    <col min="14090" max="14092" width="12.2727272727273" style="3" customWidth="1"/>
    <col min="14093" max="14093" width="9.45454545454546" style="3" customWidth="1"/>
    <col min="14094" max="14094" width="8.36363636363636" style="3" customWidth="1"/>
    <col min="14095" max="14335" width="9.72727272727273" style="3"/>
    <col min="14336" max="14336" width="4.27272727272727" style="3" customWidth="1"/>
    <col min="14337" max="14338" width="8.45454545454546" style="3" customWidth="1"/>
    <col min="14339" max="14339" width="6.72727272727273" style="3" customWidth="1"/>
    <col min="14340" max="14340" width="9.72727272727273" style="3" customWidth="1"/>
    <col min="14341" max="14341" width="6.63636363636364" style="3" customWidth="1"/>
    <col min="14342" max="14342" width="10.4545454545455" style="3" customWidth="1"/>
    <col min="14343" max="14343" width="9.72727272727273" style="3"/>
    <col min="14344" max="14344" width="10.4545454545455" style="3" customWidth="1"/>
    <col min="14345" max="14345" width="11.4545454545455" style="3" customWidth="1"/>
    <col min="14346" max="14348" width="12.2727272727273" style="3" customWidth="1"/>
    <col min="14349" max="14349" width="9.45454545454546" style="3" customWidth="1"/>
    <col min="14350" max="14350" width="8.36363636363636" style="3" customWidth="1"/>
    <col min="14351" max="14591" width="9.72727272727273" style="3"/>
    <col min="14592" max="14592" width="4.27272727272727" style="3" customWidth="1"/>
    <col min="14593" max="14594" width="8.45454545454546" style="3" customWidth="1"/>
    <col min="14595" max="14595" width="6.72727272727273" style="3" customWidth="1"/>
    <col min="14596" max="14596" width="9.72727272727273" style="3" customWidth="1"/>
    <col min="14597" max="14597" width="6.63636363636364" style="3" customWidth="1"/>
    <col min="14598" max="14598" width="10.4545454545455" style="3" customWidth="1"/>
    <col min="14599" max="14599" width="9.72727272727273" style="3"/>
    <col min="14600" max="14600" width="10.4545454545455" style="3" customWidth="1"/>
    <col min="14601" max="14601" width="11.4545454545455" style="3" customWidth="1"/>
    <col min="14602" max="14604" width="12.2727272727273" style="3" customWidth="1"/>
    <col min="14605" max="14605" width="9.45454545454546" style="3" customWidth="1"/>
    <col min="14606" max="14606" width="8.36363636363636" style="3" customWidth="1"/>
    <col min="14607" max="14847" width="9.72727272727273" style="3"/>
    <col min="14848" max="14848" width="4.27272727272727" style="3" customWidth="1"/>
    <col min="14849" max="14850" width="8.45454545454546" style="3" customWidth="1"/>
    <col min="14851" max="14851" width="6.72727272727273" style="3" customWidth="1"/>
    <col min="14852" max="14852" width="9.72727272727273" style="3" customWidth="1"/>
    <col min="14853" max="14853" width="6.63636363636364" style="3" customWidth="1"/>
    <col min="14854" max="14854" width="10.4545454545455" style="3" customWidth="1"/>
    <col min="14855" max="14855" width="9.72727272727273" style="3"/>
    <col min="14856" max="14856" width="10.4545454545455" style="3" customWidth="1"/>
    <col min="14857" max="14857" width="11.4545454545455" style="3" customWidth="1"/>
    <col min="14858" max="14860" width="12.2727272727273" style="3" customWidth="1"/>
    <col min="14861" max="14861" width="9.45454545454546" style="3" customWidth="1"/>
    <col min="14862" max="14862" width="8.36363636363636" style="3" customWidth="1"/>
    <col min="14863" max="15103" width="9.72727272727273" style="3"/>
    <col min="15104" max="15104" width="4.27272727272727" style="3" customWidth="1"/>
    <col min="15105" max="15106" width="8.45454545454546" style="3" customWidth="1"/>
    <col min="15107" max="15107" width="6.72727272727273" style="3" customWidth="1"/>
    <col min="15108" max="15108" width="9.72727272727273" style="3" customWidth="1"/>
    <col min="15109" max="15109" width="6.63636363636364" style="3" customWidth="1"/>
    <col min="15110" max="15110" width="10.4545454545455" style="3" customWidth="1"/>
    <col min="15111" max="15111" width="9.72727272727273" style="3"/>
    <col min="15112" max="15112" width="10.4545454545455" style="3" customWidth="1"/>
    <col min="15113" max="15113" width="11.4545454545455" style="3" customWidth="1"/>
    <col min="15114" max="15116" width="12.2727272727273" style="3" customWidth="1"/>
    <col min="15117" max="15117" width="9.45454545454546" style="3" customWidth="1"/>
    <col min="15118" max="15118" width="8.36363636363636" style="3" customWidth="1"/>
    <col min="15119" max="15359" width="9.72727272727273" style="3"/>
    <col min="15360" max="15360" width="4.27272727272727" style="3" customWidth="1"/>
    <col min="15361" max="15362" width="8.45454545454546" style="3" customWidth="1"/>
    <col min="15363" max="15363" width="6.72727272727273" style="3" customWidth="1"/>
    <col min="15364" max="15364" width="9.72727272727273" style="3" customWidth="1"/>
    <col min="15365" max="15365" width="6.63636363636364" style="3" customWidth="1"/>
    <col min="15366" max="15366" width="10.4545454545455" style="3" customWidth="1"/>
    <col min="15367" max="15367" width="9.72727272727273" style="3"/>
    <col min="15368" max="15368" width="10.4545454545455" style="3" customWidth="1"/>
    <col min="15369" max="15369" width="11.4545454545455" style="3" customWidth="1"/>
    <col min="15370" max="15372" width="12.2727272727273" style="3" customWidth="1"/>
    <col min="15373" max="15373" width="9.45454545454546" style="3" customWidth="1"/>
    <col min="15374" max="15374" width="8.36363636363636" style="3" customWidth="1"/>
    <col min="15375" max="15615" width="9.72727272727273" style="3"/>
    <col min="15616" max="15616" width="4.27272727272727" style="3" customWidth="1"/>
    <col min="15617" max="15618" width="8.45454545454546" style="3" customWidth="1"/>
    <col min="15619" max="15619" width="6.72727272727273" style="3" customWidth="1"/>
    <col min="15620" max="15620" width="9.72727272727273" style="3" customWidth="1"/>
    <col min="15621" max="15621" width="6.63636363636364" style="3" customWidth="1"/>
    <col min="15622" max="15622" width="10.4545454545455" style="3" customWidth="1"/>
    <col min="15623" max="15623" width="9.72727272727273" style="3"/>
    <col min="15624" max="15624" width="10.4545454545455" style="3" customWidth="1"/>
    <col min="15625" max="15625" width="11.4545454545455" style="3" customWidth="1"/>
    <col min="15626" max="15628" width="12.2727272727273" style="3" customWidth="1"/>
    <col min="15629" max="15629" width="9.45454545454546" style="3" customWidth="1"/>
    <col min="15630" max="15630" width="8.36363636363636" style="3" customWidth="1"/>
    <col min="15631" max="15871" width="9.72727272727273" style="3"/>
    <col min="15872" max="15872" width="4.27272727272727" style="3" customWidth="1"/>
    <col min="15873" max="15874" width="8.45454545454546" style="3" customWidth="1"/>
    <col min="15875" max="15875" width="6.72727272727273" style="3" customWidth="1"/>
    <col min="15876" max="15876" width="9.72727272727273" style="3" customWidth="1"/>
    <col min="15877" max="15877" width="6.63636363636364" style="3" customWidth="1"/>
    <col min="15878" max="15878" width="10.4545454545455" style="3" customWidth="1"/>
    <col min="15879" max="15879" width="9.72727272727273" style="3"/>
    <col min="15880" max="15880" width="10.4545454545455" style="3" customWidth="1"/>
    <col min="15881" max="15881" width="11.4545454545455" style="3" customWidth="1"/>
    <col min="15882" max="15884" width="12.2727272727273" style="3" customWidth="1"/>
    <col min="15885" max="15885" width="9.45454545454546" style="3" customWidth="1"/>
    <col min="15886" max="15886" width="8.36363636363636" style="3" customWidth="1"/>
    <col min="15887" max="16127" width="9.72727272727273" style="3"/>
    <col min="16128" max="16128" width="4.27272727272727" style="3" customWidth="1"/>
    <col min="16129" max="16130" width="8.45454545454546" style="3" customWidth="1"/>
    <col min="16131" max="16131" width="6.72727272727273" style="3" customWidth="1"/>
    <col min="16132" max="16132" width="9.72727272727273" style="3" customWidth="1"/>
    <col min="16133" max="16133" width="6.63636363636364" style="3" customWidth="1"/>
    <col min="16134" max="16134" width="10.4545454545455" style="3" customWidth="1"/>
    <col min="16135" max="16135" width="9.72727272727273" style="3"/>
    <col min="16136" max="16136" width="10.4545454545455" style="3" customWidth="1"/>
    <col min="16137" max="16137" width="11.4545454545455" style="3" customWidth="1"/>
    <col min="16138" max="16140" width="12.2727272727273" style="3" customWidth="1"/>
    <col min="16141" max="16141" width="9.45454545454546" style="3" customWidth="1"/>
    <col min="16142" max="16142" width="8.36363636363636" style="3" customWidth="1"/>
    <col min="16143" max="16384" width="9.72727272727273" style="3"/>
  </cols>
  <sheetData>
    <row r="1" ht="21" spans="1:2">
      <c r="A1" s="5" t="s">
        <v>0</v>
      </c>
      <c r="B1" s="5"/>
    </row>
    <row r="2" ht="25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4" customHeight="1" spans="1:15">
      <c r="A3" s="7" t="s">
        <v>100</v>
      </c>
      <c r="B3" s="7"/>
      <c r="C3" s="7"/>
      <c r="D3" s="7"/>
      <c r="E3" s="7"/>
      <c r="F3" s="7"/>
      <c r="G3" s="8"/>
      <c r="H3" s="8"/>
      <c r="I3" s="7" t="s">
        <v>101</v>
      </c>
      <c r="M3" s="8"/>
      <c r="N3" s="23"/>
      <c r="O3" s="23"/>
    </row>
    <row r="4" spans="1:1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24" t="s">
        <v>14</v>
      </c>
      <c r="K4" s="24" t="s">
        <v>15</v>
      </c>
      <c r="L4" s="25" t="s">
        <v>16</v>
      </c>
      <c r="M4" s="10" t="s">
        <v>17</v>
      </c>
      <c r="N4" s="10" t="s">
        <v>18</v>
      </c>
      <c r="O4" s="9" t="s">
        <v>19</v>
      </c>
    </row>
    <row r="5" spans="1:15">
      <c r="A5" s="9"/>
      <c r="B5" s="10"/>
      <c r="C5" s="10"/>
      <c r="D5" s="10"/>
      <c r="E5" s="10"/>
      <c r="F5" s="10"/>
      <c r="G5" s="10"/>
      <c r="H5" s="10"/>
      <c r="I5" s="10"/>
      <c r="J5" s="24"/>
      <c r="K5" s="24"/>
      <c r="L5" s="25"/>
      <c r="M5" s="10"/>
      <c r="N5" s="10"/>
      <c r="O5" s="9"/>
    </row>
    <row r="6" ht="32.65" customHeight="1" spans="1:15">
      <c r="A6" s="11">
        <v>1</v>
      </c>
      <c r="B6" s="12" t="s">
        <v>129</v>
      </c>
      <c r="C6" s="12">
        <v>201</v>
      </c>
      <c r="D6" s="12">
        <v>2</v>
      </c>
      <c r="E6" s="12" t="s">
        <v>22</v>
      </c>
      <c r="F6" s="12">
        <v>2.9</v>
      </c>
      <c r="G6" s="13">
        <v>94.6</v>
      </c>
      <c r="H6" s="13">
        <v>25.27</v>
      </c>
      <c r="I6" s="13">
        <v>69.33</v>
      </c>
      <c r="J6" s="26">
        <v>9665</v>
      </c>
      <c r="K6" s="27">
        <f>L6/I6</f>
        <v>13187.7830664936</v>
      </c>
      <c r="L6" s="28">
        <f>J6*G6</f>
        <v>914309</v>
      </c>
      <c r="M6" s="29" t="s">
        <v>23</v>
      </c>
      <c r="N6" s="29" t="s">
        <v>24</v>
      </c>
      <c r="O6" s="10" t="s">
        <v>25</v>
      </c>
    </row>
    <row r="7" ht="30" customHeight="1" spans="1:15">
      <c r="A7" s="11">
        <v>2</v>
      </c>
      <c r="B7" s="12" t="s">
        <v>129</v>
      </c>
      <c r="C7" s="12">
        <v>301</v>
      </c>
      <c r="D7" s="12">
        <v>3</v>
      </c>
      <c r="E7" s="12" t="s">
        <v>22</v>
      </c>
      <c r="F7" s="12">
        <v>2.9</v>
      </c>
      <c r="G7" s="13">
        <v>94.6</v>
      </c>
      <c r="H7" s="13">
        <v>25.27</v>
      </c>
      <c r="I7" s="13">
        <v>69.33</v>
      </c>
      <c r="J7" s="26">
        <f>J6+28</f>
        <v>9693</v>
      </c>
      <c r="K7" s="27">
        <f t="shared" ref="K7:K22" si="0">L7/I7</f>
        <v>13225.9887494591</v>
      </c>
      <c r="L7" s="28">
        <f t="shared" ref="L7:L70" si="1">J7*G7</f>
        <v>916957.8</v>
      </c>
      <c r="M7" s="29" t="s">
        <v>23</v>
      </c>
      <c r="N7" s="29" t="s">
        <v>24</v>
      </c>
      <c r="O7" s="10"/>
    </row>
    <row r="8" ht="30" customHeight="1" spans="1:15">
      <c r="A8" s="11">
        <v>3</v>
      </c>
      <c r="B8" s="12" t="s">
        <v>129</v>
      </c>
      <c r="C8" s="12">
        <v>401</v>
      </c>
      <c r="D8" s="12">
        <v>4</v>
      </c>
      <c r="E8" s="12" t="s">
        <v>22</v>
      </c>
      <c r="F8" s="12">
        <v>2.9</v>
      </c>
      <c r="G8" s="13">
        <v>94.6</v>
      </c>
      <c r="H8" s="13">
        <v>25.27</v>
      </c>
      <c r="I8" s="13">
        <v>69.33</v>
      </c>
      <c r="J8" s="26">
        <f>J7-20</f>
        <v>9673</v>
      </c>
      <c r="K8" s="27">
        <f t="shared" si="0"/>
        <v>13198.6989759123</v>
      </c>
      <c r="L8" s="28">
        <f t="shared" si="1"/>
        <v>915065.8</v>
      </c>
      <c r="M8" s="29" t="s">
        <v>23</v>
      </c>
      <c r="N8" s="29" t="s">
        <v>24</v>
      </c>
      <c r="O8" s="10"/>
    </row>
    <row r="9" ht="30" customHeight="1" spans="1:15">
      <c r="A9" s="11">
        <v>4</v>
      </c>
      <c r="B9" s="12" t="s">
        <v>129</v>
      </c>
      <c r="C9" s="12">
        <v>501</v>
      </c>
      <c r="D9" s="12">
        <v>5</v>
      </c>
      <c r="E9" s="12" t="s">
        <v>22</v>
      </c>
      <c r="F9" s="12">
        <v>2.9</v>
      </c>
      <c r="G9" s="13">
        <v>94.6</v>
      </c>
      <c r="H9" s="13">
        <v>25.27</v>
      </c>
      <c r="I9" s="13">
        <v>69.33</v>
      </c>
      <c r="J9" s="26">
        <f>J8+38</f>
        <v>9711</v>
      </c>
      <c r="K9" s="27">
        <f t="shared" si="0"/>
        <v>13250.5495456512</v>
      </c>
      <c r="L9" s="28">
        <f t="shared" si="1"/>
        <v>918660.6</v>
      </c>
      <c r="M9" s="29" t="s">
        <v>23</v>
      </c>
      <c r="N9" s="29" t="s">
        <v>24</v>
      </c>
      <c r="O9" s="10"/>
    </row>
    <row r="10" ht="30" customHeight="1" spans="1:15">
      <c r="A10" s="11">
        <v>5</v>
      </c>
      <c r="B10" s="12" t="s">
        <v>129</v>
      </c>
      <c r="C10" s="12">
        <v>601</v>
      </c>
      <c r="D10" s="12">
        <v>6</v>
      </c>
      <c r="E10" s="12" t="s">
        <v>22</v>
      </c>
      <c r="F10" s="12">
        <v>2.9</v>
      </c>
      <c r="G10" s="13">
        <v>94.6</v>
      </c>
      <c r="H10" s="13">
        <v>25.27</v>
      </c>
      <c r="I10" s="13">
        <v>69.33</v>
      </c>
      <c r="J10" s="26">
        <f>J9+38</f>
        <v>9749</v>
      </c>
      <c r="K10" s="27">
        <f t="shared" si="0"/>
        <v>13302.4001153902</v>
      </c>
      <c r="L10" s="28">
        <f t="shared" si="1"/>
        <v>922255.4</v>
      </c>
      <c r="M10" s="29" t="s">
        <v>23</v>
      </c>
      <c r="N10" s="29" t="s">
        <v>24</v>
      </c>
      <c r="O10" s="10"/>
    </row>
    <row r="11" ht="30" customHeight="1" spans="1:15">
      <c r="A11" s="11">
        <v>6</v>
      </c>
      <c r="B11" s="12" t="s">
        <v>129</v>
      </c>
      <c r="C11" s="12">
        <v>701</v>
      </c>
      <c r="D11" s="12">
        <v>7</v>
      </c>
      <c r="E11" s="12" t="s">
        <v>22</v>
      </c>
      <c r="F11" s="12">
        <v>2.9</v>
      </c>
      <c r="G11" s="13">
        <v>94.6</v>
      </c>
      <c r="H11" s="13">
        <v>25.27</v>
      </c>
      <c r="I11" s="13">
        <v>69.33</v>
      </c>
      <c r="J11" s="26">
        <f>J10+38</f>
        <v>9787</v>
      </c>
      <c r="K11" s="27">
        <f t="shared" si="0"/>
        <v>13354.2506851291</v>
      </c>
      <c r="L11" s="28">
        <f t="shared" si="1"/>
        <v>925850.2</v>
      </c>
      <c r="M11" s="29" t="s">
        <v>23</v>
      </c>
      <c r="N11" s="29" t="s">
        <v>24</v>
      </c>
      <c r="O11" s="10"/>
    </row>
    <row r="12" ht="30" customHeight="1" spans="1:15">
      <c r="A12" s="11">
        <v>7</v>
      </c>
      <c r="B12" s="12" t="s">
        <v>129</v>
      </c>
      <c r="C12" s="12">
        <v>801</v>
      </c>
      <c r="D12" s="12">
        <v>8</v>
      </c>
      <c r="E12" s="12" t="s">
        <v>22</v>
      </c>
      <c r="F12" s="12">
        <v>2.9</v>
      </c>
      <c r="G12" s="13">
        <v>94.6</v>
      </c>
      <c r="H12" s="13">
        <v>25.27</v>
      </c>
      <c r="I12" s="13">
        <v>69.33</v>
      </c>
      <c r="J12" s="26">
        <f>J11+38</f>
        <v>9825</v>
      </c>
      <c r="K12" s="27">
        <f t="shared" si="0"/>
        <v>13406.101254868</v>
      </c>
      <c r="L12" s="28">
        <f t="shared" si="1"/>
        <v>929445</v>
      </c>
      <c r="M12" s="29" t="s">
        <v>23</v>
      </c>
      <c r="N12" s="29" t="s">
        <v>24</v>
      </c>
      <c r="O12" s="10"/>
    </row>
    <row r="13" ht="30" customHeight="1" spans="1:15">
      <c r="A13" s="11">
        <v>8</v>
      </c>
      <c r="B13" s="12" t="s">
        <v>129</v>
      </c>
      <c r="C13" s="12">
        <v>901</v>
      </c>
      <c r="D13" s="12">
        <v>9</v>
      </c>
      <c r="E13" s="12" t="s">
        <v>22</v>
      </c>
      <c r="F13" s="12">
        <v>2.9</v>
      </c>
      <c r="G13" s="13">
        <v>94.6</v>
      </c>
      <c r="H13" s="13">
        <v>25.27</v>
      </c>
      <c r="I13" s="13">
        <v>69.33</v>
      </c>
      <c r="J13" s="26">
        <f>J12+58</f>
        <v>9883</v>
      </c>
      <c r="K13" s="27">
        <f t="shared" si="0"/>
        <v>13485.2415981538</v>
      </c>
      <c r="L13" s="28">
        <f t="shared" si="1"/>
        <v>934931.8</v>
      </c>
      <c r="M13" s="29" t="s">
        <v>23</v>
      </c>
      <c r="N13" s="29" t="s">
        <v>24</v>
      </c>
      <c r="O13" s="10"/>
    </row>
    <row r="14" ht="30" customHeight="1" spans="1:15">
      <c r="A14" s="11">
        <v>9</v>
      </c>
      <c r="B14" s="12" t="s">
        <v>129</v>
      </c>
      <c r="C14" s="12">
        <v>1001</v>
      </c>
      <c r="D14" s="12">
        <v>10</v>
      </c>
      <c r="E14" s="12" t="s">
        <v>22</v>
      </c>
      <c r="F14" s="12">
        <v>2.9</v>
      </c>
      <c r="G14" s="13">
        <v>94.6</v>
      </c>
      <c r="H14" s="13">
        <v>25.27</v>
      </c>
      <c r="I14" s="13">
        <v>69.33</v>
      </c>
      <c r="J14" s="26">
        <f>J13+88</f>
        <v>9971</v>
      </c>
      <c r="K14" s="27">
        <f t="shared" si="0"/>
        <v>13605.3166017597</v>
      </c>
      <c r="L14" s="28">
        <f t="shared" si="1"/>
        <v>943256.6</v>
      </c>
      <c r="M14" s="29" t="s">
        <v>23</v>
      </c>
      <c r="N14" s="29" t="s">
        <v>24</v>
      </c>
      <c r="O14" s="10"/>
    </row>
    <row r="15" ht="30" customHeight="1" spans="1:15">
      <c r="A15" s="11">
        <v>10</v>
      </c>
      <c r="B15" s="12" t="s">
        <v>129</v>
      </c>
      <c r="C15" s="12">
        <v>1101</v>
      </c>
      <c r="D15" s="12">
        <v>11</v>
      </c>
      <c r="E15" s="12" t="s">
        <v>22</v>
      </c>
      <c r="F15" s="12">
        <v>2.9</v>
      </c>
      <c r="G15" s="13">
        <v>94.6</v>
      </c>
      <c r="H15" s="13">
        <v>25.27</v>
      </c>
      <c r="I15" s="13">
        <v>69.33</v>
      </c>
      <c r="J15" s="26">
        <f>J14+68</f>
        <v>10039</v>
      </c>
      <c r="K15" s="27">
        <f t="shared" si="0"/>
        <v>13698.1018318188</v>
      </c>
      <c r="L15" s="28">
        <f t="shared" si="1"/>
        <v>949689.4</v>
      </c>
      <c r="M15" s="29" t="s">
        <v>23</v>
      </c>
      <c r="N15" s="29" t="s">
        <v>24</v>
      </c>
      <c r="O15" s="10"/>
    </row>
    <row r="16" ht="30" customHeight="1" spans="1:15">
      <c r="A16" s="11">
        <v>11</v>
      </c>
      <c r="B16" s="12" t="s">
        <v>129</v>
      </c>
      <c r="C16" s="12">
        <v>1201</v>
      </c>
      <c r="D16" s="12">
        <v>12</v>
      </c>
      <c r="E16" s="12" t="s">
        <v>22</v>
      </c>
      <c r="F16" s="12">
        <v>2.9</v>
      </c>
      <c r="G16" s="13">
        <v>94.6</v>
      </c>
      <c r="H16" s="13">
        <v>25.27</v>
      </c>
      <c r="I16" s="13">
        <v>69.33</v>
      </c>
      <c r="J16" s="26">
        <f>J15+88</f>
        <v>10127</v>
      </c>
      <c r="K16" s="27">
        <f t="shared" si="0"/>
        <v>13818.1768354248</v>
      </c>
      <c r="L16" s="28">
        <f t="shared" si="1"/>
        <v>958014.2</v>
      </c>
      <c r="M16" s="29" t="s">
        <v>23</v>
      </c>
      <c r="N16" s="29" t="s">
        <v>24</v>
      </c>
      <c r="O16" s="10"/>
    </row>
    <row r="17" ht="30" customHeight="1" spans="1:15">
      <c r="A17" s="11">
        <v>12</v>
      </c>
      <c r="B17" s="12" t="s">
        <v>129</v>
      </c>
      <c r="C17" s="12">
        <v>1301</v>
      </c>
      <c r="D17" s="12">
        <v>13</v>
      </c>
      <c r="E17" s="12" t="s">
        <v>22</v>
      </c>
      <c r="F17" s="12">
        <v>2.9</v>
      </c>
      <c r="G17" s="13">
        <v>94.6</v>
      </c>
      <c r="H17" s="13">
        <v>25.27</v>
      </c>
      <c r="I17" s="13">
        <v>69.33</v>
      </c>
      <c r="J17" s="26">
        <f>J16+88</f>
        <v>10215</v>
      </c>
      <c r="K17" s="27">
        <f t="shared" si="0"/>
        <v>13938.2518390307</v>
      </c>
      <c r="L17" s="28">
        <f t="shared" si="1"/>
        <v>966339</v>
      </c>
      <c r="M17" s="29" t="s">
        <v>23</v>
      </c>
      <c r="N17" s="29" t="s">
        <v>24</v>
      </c>
      <c r="O17" s="10"/>
    </row>
    <row r="18" ht="30" customHeight="1" spans="1:15">
      <c r="A18" s="11">
        <v>13</v>
      </c>
      <c r="B18" s="12" t="s">
        <v>129</v>
      </c>
      <c r="C18" s="12">
        <v>1401</v>
      </c>
      <c r="D18" s="12">
        <v>14</v>
      </c>
      <c r="E18" s="12" t="s">
        <v>22</v>
      </c>
      <c r="F18" s="12">
        <v>2.9</v>
      </c>
      <c r="G18" s="13">
        <v>94.6</v>
      </c>
      <c r="H18" s="13">
        <v>25.27</v>
      </c>
      <c r="I18" s="13">
        <v>69.33</v>
      </c>
      <c r="J18" s="26">
        <f>J17+28</f>
        <v>10243</v>
      </c>
      <c r="K18" s="27">
        <f t="shared" si="0"/>
        <v>13976.4575219962</v>
      </c>
      <c r="L18" s="28">
        <f t="shared" si="1"/>
        <v>968987.8</v>
      </c>
      <c r="M18" s="29" t="s">
        <v>23</v>
      </c>
      <c r="N18" s="29" t="s">
        <v>24</v>
      </c>
      <c r="O18" s="10"/>
    </row>
    <row r="19" ht="30" customHeight="1" spans="1:15">
      <c r="A19" s="11">
        <v>14</v>
      </c>
      <c r="B19" s="12" t="s">
        <v>129</v>
      </c>
      <c r="C19" s="12">
        <v>1501</v>
      </c>
      <c r="D19" s="12">
        <v>15</v>
      </c>
      <c r="E19" s="12" t="s">
        <v>22</v>
      </c>
      <c r="F19" s="12">
        <v>2.9</v>
      </c>
      <c r="G19" s="13">
        <v>94.6</v>
      </c>
      <c r="H19" s="13">
        <v>25.27</v>
      </c>
      <c r="I19" s="13">
        <v>69.33</v>
      </c>
      <c r="J19" s="26">
        <f>J18+68</f>
        <v>10311</v>
      </c>
      <c r="K19" s="27">
        <f t="shared" si="0"/>
        <v>14069.2427520554</v>
      </c>
      <c r="L19" s="28">
        <f t="shared" si="1"/>
        <v>975420.6</v>
      </c>
      <c r="M19" s="29" t="s">
        <v>23</v>
      </c>
      <c r="N19" s="29" t="s">
        <v>24</v>
      </c>
      <c r="O19" s="10"/>
    </row>
    <row r="20" ht="30" customHeight="1" spans="1:15">
      <c r="A20" s="11">
        <v>15</v>
      </c>
      <c r="B20" s="12" t="s">
        <v>129</v>
      </c>
      <c r="C20" s="12">
        <v>1601</v>
      </c>
      <c r="D20" s="12">
        <v>16</v>
      </c>
      <c r="E20" s="12" t="s">
        <v>22</v>
      </c>
      <c r="F20" s="12">
        <v>2.9</v>
      </c>
      <c r="G20" s="13">
        <v>94.6</v>
      </c>
      <c r="H20" s="13">
        <v>25.27</v>
      </c>
      <c r="I20" s="13">
        <v>69.33</v>
      </c>
      <c r="J20" s="26">
        <f>J19+68</f>
        <v>10379</v>
      </c>
      <c r="K20" s="27">
        <f t="shared" si="0"/>
        <v>14162.0279821145</v>
      </c>
      <c r="L20" s="28">
        <f t="shared" si="1"/>
        <v>981853.4</v>
      </c>
      <c r="M20" s="29" t="s">
        <v>23</v>
      </c>
      <c r="N20" s="29" t="s">
        <v>24</v>
      </c>
      <c r="O20" s="10"/>
    </row>
    <row r="21" ht="30" customHeight="1" spans="1:15">
      <c r="A21" s="11">
        <v>16</v>
      </c>
      <c r="B21" s="12" t="s">
        <v>129</v>
      </c>
      <c r="C21" s="12">
        <v>1701</v>
      </c>
      <c r="D21" s="12">
        <v>17</v>
      </c>
      <c r="E21" s="12" t="s">
        <v>22</v>
      </c>
      <c r="F21" s="12">
        <v>2.9</v>
      </c>
      <c r="G21" s="13">
        <v>94.6</v>
      </c>
      <c r="H21" s="13">
        <v>25.27</v>
      </c>
      <c r="I21" s="13">
        <v>69.33</v>
      </c>
      <c r="J21" s="26">
        <f>J20+48</f>
        <v>10427</v>
      </c>
      <c r="K21" s="27">
        <f t="shared" si="0"/>
        <v>14227.5234386269</v>
      </c>
      <c r="L21" s="28">
        <f t="shared" si="1"/>
        <v>986394.2</v>
      </c>
      <c r="M21" s="29" t="s">
        <v>23</v>
      </c>
      <c r="N21" s="29" t="s">
        <v>24</v>
      </c>
      <c r="O21" s="10"/>
    </row>
    <row r="22" ht="30" customHeight="1" spans="1:15">
      <c r="A22" s="14">
        <v>17</v>
      </c>
      <c r="B22" s="15" t="s">
        <v>129</v>
      </c>
      <c r="C22" s="15">
        <v>202</v>
      </c>
      <c r="D22" s="15">
        <v>2</v>
      </c>
      <c r="E22" s="15" t="s">
        <v>55</v>
      </c>
      <c r="F22" s="15">
        <v>2.9</v>
      </c>
      <c r="G22" s="16">
        <v>85.8</v>
      </c>
      <c r="H22" s="16">
        <v>22.92</v>
      </c>
      <c r="I22" s="16">
        <v>62.88</v>
      </c>
      <c r="J22" s="30">
        <v>9675</v>
      </c>
      <c r="K22" s="31">
        <f t="shared" si="0"/>
        <v>13201.5744274809</v>
      </c>
      <c r="L22" s="32">
        <f t="shared" si="1"/>
        <v>830115</v>
      </c>
      <c r="M22" s="33" t="s">
        <v>23</v>
      </c>
      <c r="N22" s="33" t="s">
        <v>24</v>
      </c>
      <c r="O22" s="10"/>
    </row>
    <row r="23" ht="30" customHeight="1" spans="1:15">
      <c r="A23" s="14">
        <v>18</v>
      </c>
      <c r="B23" s="15" t="s">
        <v>129</v>
      </c>
      <c r="C23" s="15">
        <v>302</v>
      </c>
      <c r="D23" s="15">
        <v>3</v>
      </c>
      <c r="E23" s="15" t="s">
        <v>55</v>
      </c>
      <c r="F23" s="15">
        <v>2.9</v>
      </c>
      <c r="G23" s="16">
        <v>85.8</v>
      </c>
      <c r="H23" s="16">
        <v>22.92</v>
      </c>
      <c r="I23" s="16">
        <v>62.88</v>
      </c>
      <c r="J23" s="30">
        <f>J22+38</f>
        <v>9713</v>
      </c>
      <c r="K23" s="31">
        <f t="shared" ref="K23:K70" si="2">L23/I23</f>
        <v>13253.4255725191</v>
      </c>
      <c r="L23" s="32">
        <f t="shared" si="1"/>
        <v>833375.4</v>
      </c>
      <c r="M23" s="33" t="s">
        <v>23</v>
      </c>
      <c r="N23" s="33" t="s">
        <v>24</v>
      </c>
      <c r="O23" s="10"/>
    </row>
    <row r="24" ht="30" customHeight="1" spans="1:15">
      <c r="A24" s="14">
        <v>19</v>
      </c>
      <c r="B24" s="15" t="s">
        <v>129</v>
      </c>
      <c r="C24" s="15">
        <v>402</v>
      </c>
      <c r="D24" s="15">
        <v>4</v>
      </c>
      <c r="E24" s="15" t="s">
        <v>55</v>
      </c>
      <c r="F24" s="15">
        <v>2.9</v>
      </c>
      <c r="G24" s="16">
        <v>85.8</v>
      </c>
      <c r="H24" s="16">
        <v>22.92</v>
      </c>
      <c r="I24" s="16">
        <v>62.88</v>
      </c>
      <c r="J24" s="30">
        <f>J23-20</f>
        <v>9693</v>
      </c>
      <c r="K24" s="31">
        <f t="shared" si="2"/>
        <v>13226.1354961832</v>
      </c>
      <c r="L24" s="32">
        <f t="shared" si="1"/>
        <v>831659.4</v>
      </c>
      <c r="M24" s="33" t="s">
        <v>23</v>
      </c>
      <c r="N24" s="33" t="s">
        <v>24</v>
      </c>
      <c r="O24" s="10"/>
    </row>
    <row r="25" ht="30" customHeight="1" spans="1:15">
      <c r="A25" s="14">
        <v>20</v>
      </c>
      <c r="B25" s="15" t="s">
        <v>129</v>
      </c>
      <c r="C25" s="15">
        <v>502</v>
      </c>
      <c r="D25" s="15">
        <v>5</v>
      </c>
      <c r="E25" s="15" t="s">
        <v>55</v>
      </c>
      <c r="F25" s="15">
        <v>2.9</v>
      </c>
      <c r="G25" s="16">
        <v>85.8</v>
      </c>
      <c r="H25" s="16">
        <v>22.92</v>
      </c>
      <c r="I25" s="16">
        <v>62.88</v>
      </c>
      <c r="J25" s="30">
        <f>J24+48</f>
        <v>9741</v>
      </c>
      <c r="K25" s="31">
        <f t="shared" si="2"/>
        <v>13291.6316793893</v>
      </c>
      <c r="L25" s="32">
        <f t="shared" si="1"/>
        <v>835777.8</v>
      </c>
      <c r="M25" s="33" t="s">
        <v>23</v>
      </c>
      <c r="N25" s="33" t="s">
        <v>24</v>
      </c>
      <c r="O25" s="10"/>
    </row>
    <row r="26" ht="30" customHeight="1" spans="1:15">
      <c r="A26" s="14">
        <v>21</v>
      </c>
      <c r="B26" s="15" t="s">
        <v>129</v>
      </c>
      <c r="C26" s="15">
        <v>602</v>
      </c>
      <c r="D26" s="15">
        <v>6</v>
      </c>
      <c r="E26" s="15" t="s">
        <v>55</v>
      </c>
      <c r="F26" s="15">
        <v>2.9</v>
      </c>
      <c r="G26" s="16">
        <v>85.8</v>
      </c>
      <c r="H26" s="16">
        <v>22.92</v>
      </c>
      <c r="I26" s="16">
        <v>62.88</v>
      </c>
      <c r="J26" s="30">
        <f>J25+58</f>
        <v>9799</v>
      </c>
      <c r="K26" s="31">
        <f t="shared" si="2"/>
        <v>13370.7729007634</v>
      </c>
      <c r="L26" s="32">
        <f t="shared" si="1"/>
        <v>840754.2</v>
      </c>
      <c r="M26" s="33" t="s">
        <v>23</v>
      </c>
      <c r="N26" s="33" t="s">
        <v>24</v>
      </c>
      <c r="O26" s="10"/>
    </row>
    <row r="27" ht="30" customHeight="1" spans="1:15">
      <c r="A27" s="14">
        <v>22</v>
      </c>
      <c r="B27" s="15" t="s">
        <v>129</v>
      </c>
      <c r="C27" s="15">
        <v>702</v>
      </c>
      <c r="D27" s="15">
        <v>7</v>
      </c>
      <c r="E27" s="15" t="s">
        <v>55</v>
      </c>
      <c r="F27" s="15">
        <v>2.9</v>
      </c>
      <c r="G27" s="16">
        <v>85.8</v>
      </c>
      <c r="H27" s="16">
        <v>22.92</v>
      </c>
      <c r="I27" s="16">
        <v>62.88</v>
      </c>
      <c r="J27" s="30">
        <f>J26+58</f>
        <v>9857</v>
      </c>
      <c r="K27" s="31">
        <f t="shared" si="2"/>
        <v>13449.9141221374</v>
      </c>
      <c r="L27" s="32">
        <f t="shared" si="1"/>
        <v>845730.6</v>
      </c>
      <c r="M27" s="33" t="s">
        <v>23</v>
      </c>
      <c r="N27" s="33" t="s">
        <v>24</v>
      </c>
      <c r="O27" s="10"/>
    </row>
    <row r="28" ht="30" customHeight="1" spans="1:15">
      <c r="A28" s="14">
        <v>23</v>
      </c>
      <c r="B28" s="15" t="s">
        <v>129</v>
      </c>
      <c r="C28" s="15">
        <v>802</v>
      </c>
      <c r="D28" s="15">
        <v>8</v>
      </c>
      <c r="E28" s="15" t="s">
        <v>55</v>
      </c>
      <c r="F28" s="15">
        <v>2.9</v>
      </c>
      <c r="G28" s="16">
        <v>85.8</v>
      </c>
      <c r="H28" s="16">
        <v>22.92</v>
      </c>
      <c r="I28" s="16">
        <v>62.88</v>
      </c>
      <c r="J28" s="30">
        <f>J27+48</f>
        <v>9905</v>
      </c>
      <c r="K28" s="31">
        <f t="shared" si="2"/>
        <v>13515.4103053435</v>
      </c>
      <c r="L28" s="32">
        <f t="shared" si="1"/>
        <v>849849</v>
      </c>
      <c r="M28" s="33" t="s">
        <v>23</v>
      </c>
      <c r="N28" s="33" t="s">
        <v>24</v>
      </c>
      <c r="O28" s="10"/>
    </row>
    <row r="29" ht="30" customHeight="1" spans="1:15">
      <c r="A29" s="14">
        <v>24</v>
      </c>
      <c r="B29" s="15" t="s">
        <v>129</v>
      </c>
      <c r="C29" s="15">
        <v>902</v>
      </c>
      <c r="D29" s="15">
        <v>9</v>
      </c>
      <c r="E29" s="15" t="s">
        <v>55</v>
      </c>
      <c r="F29" s="15">
        <v>2.9</v>
      </c>
      <c r="G29" s="16">
        <v>85.8</v>
      </c>
      <c r="H29" s="16">
        <v>22.92</v>
      </c>
      <c r="I29" s="16">
        <v>62.88</v>
      </c>
      <c r="J29" s="30">
        <f>J28+58</f>
        <v>9963</v>
      </c>
      <c r="K29" s="31">
        <f t="shared" si="2"/>
        <v>13594.5515267176</v>
      </c>
      <c r="L29" s="32">
        <f t="shared" si="1"/>
        <v>854825.4</v>
      </c>
      <c r="M29" s="33" t="s">
        <v>23</v>
      </c>
      <c r="N29" s="33" t="s">
        <v>24</v>
      </c>
      <c r="O29" s="10"/>
    </row>
    <row r="30" ht="30" customHeight="1" spans="1:15">
      <c r="A30" s="14">
        <v>25</v>
      </c>
      <c r="B30" s="15" t="s">
        <v>129</v>
      </c>
      <c r="C30" s="15">
        <v>1002</v>
      </c>
      <c r="D30" s="15">
        <v>10</v>
      </c>
      <c r="E30" s="15" t="s">
        <v>55</v>
      </c>
      <c r="F30" s="15">
        <v>2.9</v>
      </c>
      <c r="G30" s="16">
        <v>85.8</v>
      </c>
      <c r="H30" s="16">
        <v>22.92</v>
      </c>
      <c r="I30" s="16">
        <v>62.88</v>
      </c>
      <c r="J30" s="30">
        <f>J29+68</f>
        <v>10031</v>
      </c>
      <c r="K30" s="31">
        <f t="shared" si="2"/>
        <v>13687.3377862595</v>
      </c>
      <c r="L30" s="32">
        <f t="shared" si="1"/>
        <v>860659.8</v>
      </c>
      <c r="M30" s="33" t="s">
        <v>23</v>
      </c>
      <c r="N30" s="33" t="s">
        <v>24</v>
      </c>
      <c r="O30" s="10"/>
    </row>
    <row r="31" ht="30" customHeight="1" spans="1:15">
      <c r="A31" s="14">
        <v>26</v>
      </c>
      <c r="B31" s="15" t="s">
        <v>129</v>
      </c>
      <c r="C31" s="15">
        <v>1102</v>
      </c>
      <c r="D31" s="15">
        <v>11</v>
      </c>
      <c r="E31" s="15" t="s">
        <v>55</v>
      </c>
      <c r="F31" s="15">
        <v>2.9</v>
      </c>
      <c r="G31" s="16">
        <v>85.8</v>
      </c>
      <c r="H31" s="16">
        <v>22.92</v>
      </c>
      <c r="I31" s="16">
        <v>62.88</v>
      </c>
      <c r="J31" s="30">
        <f>J30+58</f>
        <v>10089</v>
      </c>
      <c r="K31" s="31">
        <f t="shared" si="2"/>
        <v>13766.4790076336</v>
      </c>
      <c r="L31" s="32">
        <f t="shared" si="1"/>
        <v>865636.2</v>
      </c>
      <c r="M31" s="33" t="s">
        <v>23</v>
      </c>
      <c r="N31" s="33" t="s">
        <v>24</v>
      </c>
      <c r="O31" s="10"/>
    </row>
    <row r="32" ht="30" customHeight="1" spans="1:15">
      <c r="A32" s="14">
        <v>27</v>
      </c>
      <c r="B32" s="15" t="s">
        <v>129</v>
      </c>
      <c r="C32" s="15">
        <v>1202</v>
      </c>
      <c r="D32" s="15">
        <v>12</v>
      </c>
      <c r="E32" s="15" t="s">
        <v>55</v>
      </c>
      <c r="F32" s="15">
        <v>2.9</v>
      </c>
      <c r="G32" s="16">
        <v>85.8</v>
      </c>
      <c r="H32" s="16">
        <v>22.92</v>
      </c>
      <c r="I32" s="16">
        <v>62.88</v>
      </c>
      <c r="J32" s="30">
        <f>J31+58</f>
        <v>10147</v>
      </c>
      <c r="K32" s="31">
        <f t="shared" si="2"/>
        <v>13845.6202290076</v>
      </c>
      <c r="L32" s="32">
        <f t="shared" si="1"/>
        <v>870612.6</v>
      </c>
      <c r="M32" s="33" t="s">
        <v>23</v>
      </c>
      <c r="N32" s="33" t="s">
        <v>24</v>
      </c>
      <c r="O32" s="10"/>
    </row>
    <row r="33" ht="30" customHeight="1" spans="1:15">
      <c r="A33" s="14">
        <v>28</v>
      </c>
      <c r="B33" s="15" t="s">
        <v>129</v>
      </c>
      <c r="C33" s="15">
        <v>1302</v>
      </c>
      <c r="D33" s="15">
        <v>13</v>
      </c>
      <c r="E33" s="15" t="s">
        <v>55</v>
      </c>
      <c r="F33" s="15">
        <v>2.9</v>
      </c>
      <c r="G33" s="16">
        <v>85.8</v>
      </c>
      <c r="H33" s="16">
        <v>22.92</v>
      </c>
      <c r="I33" s="16">
        <v>62.88</v>
      </c>
      <c r="J33" s="30">
        <f>J32+58</f>
        <v>10205</v>
      </c>
      <c r="K33" s="31">
        <f t="shared" si="2"/>
        <v>13924.7614503817</v>
      </c>
      <c r="L33" s="32">
        <f t="shared" si="1"/>
        <v>875589</v>
      </c>
      <c r="M33" s="33" t="s">
        <v>23</v>
      </c>
      <c r="N33" s="33" t="s">
        <v>24</v>
      </c>
      <c r="O33" s="10"/>
    </row>
    <row r="34" ht="30" customHeight="1" spans="1:15">
      <c r="A34" s="14">
        <v>29</v>
      </c>
      <c r="B34" s="15" t="s">
        <v>129</v>
      </c>
      <c r="C34" s="15">
        <v>1402</v>
      </c>
      <c r="D34" s="15">
        <v>14</v>
      </c>
      <c r="E34" s="15" t="s">
        <v>55</v>
      </c>
      <c r="F34" s="15">
        <v>2.9</v>
      </c>
      <c r="G34" s="16">
        <v>85.8</v>
      </c>
      <c r="H34" s="16">
        <v>22.92</v>
      </c>
      <c r="I34" s="16">
        <v>62.88</v>
      </c>
      <c r="J34" s="30">
        <f>J33-30</f>
        <v>10175</v>
      </c>
      <c r="K34" s="31">
        <f t="shared" si="2"/>
        <v>13883.8263358779</v>
      </c>
      <c r="L34" s="32">
        <f t="shared" si="1"/>
        <v>873015</v>
      </c>
      <c r="M34" s="33" t="s">
        <v>23</v>
      </c>
      <c r="N34" s="33" t="s">
        <v>24</v>
      </c>
      <c r="O34" s="10"/>
    </row>
    <row r="35" ht="30" customHeight="1" spans="1:15">
      <c r="A35" s="14">
        <v>30</v>
      </c>
      <c r="B35" s="15" t="s">
        <v>129</v>
      </c>
      <c r="C35" s="15">
        <v>1502</v>
      </c>
      <c r="D35" s="15">
        <v>15</v>
      </c>
      <c r="E35" s="15" t="s">
        <v>55</v>
      </c>
      <c r="F35" s="15">
        <v>2.9</v>
      </c>
      <c r="G35" s="16">
        <v>85.8</v>
      </c>
      <c r="H35" s="16">
        <v>22.92</v>
      </c>
      <c r="I35" s="16">
        <v>62.88</v>
      </c>
      <c r="J35" s="30">
        <f>J34+68</f>
        <v>10243</v>
      </c>
      <c r="K35" s="31">
        <f t="shared" si="2"/>
        <v>13976.6125954198</v>
      </c>
      <c r="L35" s="32">
        <f t="shared" si="1"/>
        <v>878849.4</v>
      </c>
      <c r="M35" s="33" t="s">
        <v>23</v>
      </c>
      <c r="N35" s="33" t="s">
        <v>24</v>
      </c>
      <c r="O35" s="10"/>
    </row>
    <row r="36" ht="30" customHeight="1" spans="1:15">
      <c r="A36" s="14">
        <v>31</v>
      </c>
      <c r="B36" s="15" t="s">
        <v>129</v>
      </c>
      <c r="C36" s="15">
        <v>1602</v>
      </c>
      <c r="D36" s="15">
        <v>16</v>
      </c>
      <c r="E36" s="15" t="s">
        <v>55</v>
      </c>
      <c r="F36" s="15">
        <v>2.9</v>
      </c>
      <c r="G36" s="16">
        <v>85.8</v>
      </c>
      <c r="H36" s="16">
        <v>22.92</v>
      </c>
      <c r="I36" s="16">
        <v>62.88</v>
      </c>
      <c r="J36" s="30">
        <f>J35+68</f>
        <v>10311</v>
      </c>
      <c r="K36" s="31">
        <f t="shared" si="2"/>
        <v>14069.3988549618</v>
      </c>
      <c r="L36" s="32">
        <f t="shared" si="1"/>
        <v>884683.8</v>
      </c>
      <c r="M36" s="33" t="s">
        <v>23</v>
      </c>
      <c r="N36" s="33" t="s">
        <v>24</v>
      </c>
      <c r="O36" s="10"/>
    </row>
    <row r="37" ht="30" customHeight="1" spans="1:15">
      <c r="A37" s="14">
        <v>32</v>
      </c>
      <c r="B37" s="15" t="s">
        <v>129</v>
      </c>
      <c r="C37" s="15">
        <v>1702</v>
      </c>
      <c r="D37" s="15">
        <v>17</v>
      </c>
      <c r="E37" s="15" t="s">
        <v>55</v>
      </c>
      <c r="F37" s="15">
        <v>2.9</v>
      </c>
      <c r="G37" s="16">
        <v>85.8</v>
      </c>
      <c r="H37" s="16">
        <v>22.92</v>
      </c>
      <c r="I37" s="16">
        <v>62.88</v>
      </c>
      <c r="J37" s="30">
        <f>J36+68</f>
        <v>10379</v>
      </c>
      <c r="K37" s="31">
        <f t="shared" si="2"/>
        <v>14162.1851145038</v>
      </c>
      <c r="L37" s="32">
        <f t="shared" si="1"/>
        <v>890518.2</v>
      </c>
      <c r="M37" s="33" t="s">
        <v>23</v>
      </c>
      <c r="N37" s="33" t="s">
        <v>24</v>
      </c>
      <c r="O37" s="10"/>
    </row>
    <row r="38" ht="30" customHeight="1" spans="1:15">
      <c r="A38" s="17">
        <v>33</v>
      </c>
      <c r="B38" s="18" t="s">
        <v>129</v>
      </c>
      <c r="C38" s="18">
        <v>203</v>
      </c>
      <c r="D38" s="18">
        <v>2</v>
      </c>
      <c r="E38" s="18" t="s">
        <v>55</v>
      </c>
      <c r="F38" s="18">
        <v>2.9</v>
      </c>
      <c r="G38" s="19">
        <v>85.8</v>
      </c>
      <c r="H38" s="19">
        <v>22.92</v>
      </c>
      <c r="I38" s="19">
        <v>62.88</v>
      </c>
      <c r="J38" s="34">
        <v>9695</v>
      </c>
      <c r="K38" s="35">
        <f t="shared" si="2"/>
        <v>13228.8645038168</v>
      </c>
      <c r="L38" s="36">
        <f t="shared" si="1"/>
        <v>831831</v>
      </c>
      <c r="M38" s="37" t="s">
        <v>23</v>
      </c>
      <c r="N38" s="37" t="s">
        <v>24</v>
      </c>
      <c r="O38" s="10"/>
    </row>
    <row r="39" ht="30" customHeight="1" spans="1:15">
      <c r="A39" s="17">
        <v>34</v>
      </c>
      <c r="B39" s="18" t="s">
        <v>129</v>
      </c>
      <c r="C39" s="18">
        <v>303</v>
      </c>
      <c r="D39" s="18">
        <v>3</v>
      </c>
      <c r="E39" s="18" t="s">
        <v>55</v>
      </c>
      <c r="F39" s="18">
        <v>2.9</v>
      </c>
      <c r="G39" s="19">
        <v>85.8</v>
      </c>
      <c r="H39" s="19">
        <v>22.92</v>
      </c>
      <c r="I39" s="19">
        <v>62.88</v>
      </c>
      <c r="J39" s="34">
        <f>J38+38</f>
        <v>9733</v>
      </c>
      <c r="K39" s="35">
        <f t="shared" si="2"/>
        <v>13280.715648855</v>
      </c>
      <c r="L39" s="36">
        <f t="shared" si="1"/>
        <v>835091.4</v>
      </c>
      <c r="M39" s="37" t="s">
        <v>23</v>
      </c>
      <c r="N39" s="37" t="s">
        <v>24</v>
      </c>
      <c r="O39" s="10"/>
    </row>
    <row r="40" ht="30" customHeight="1" spans="1:15">
      <c r="A40" s="17">
        <v>35</v>
      </c>
      <c r="B40" s="18" t="s">
        <v>129</v>
      </c>
      <c r="C40" s="18">
        <v>403</v>
      </c>
      <c r="D40" s="18">
        <v>4</v>
      </c>
      <c r="E40" s="18" t="s">
        <v>55</v>
      </c>
      <c r="F40" s="18">
        <v>2.9</v>
      </c>
      <c r="G40" s="19">
        <v>85.8</v>
      </c>
      <c r="H40" s="19">
        <v>22.92</v>
      </c>
      <c r="I40" s="19">
        <v>62.88</v>
      </c>
      <c r="J40" s="34">
        <f>J39-20</f>
        <v>9713</v>
      </c>
      <c r="K40" s="35">
        <f t="shared" si="2"/>
        <v>13253.4255725191</v>
      </c>
      <c r="L40" s="36">
        <f t="shared" si="1"/>
        <v>833375.4</v>
      </c>
      <c r="M40" s="37" t="s">
        <v>23</v>
      </c>
      <c r="N40" s="37" t="s">
        <v>24</v>
      </c>
      <c r="O40" s="10"/>
    </row>
    <row r="41" ht="30" customHeight="1" spans="1:15">
      <c r="A41" s="17">
        <v>36</v>
      </c>
      <c r="B41" s="18" t="s">
        <v>129</v>
      </c>
      <c r="C41" s="18">
        <v>503</v>
      </c>
      <c r="D41" s="18">
        <v>5</v>
      </c>
      <c r="E41" s="18" t="s">
        <v>55</v>
      </c>
      <c r="F41" s="18">
        <v>2.9</v>
      </c>
      <c r="G41" s="19">
        <v>85.8</v>
      </c>
      <c r="H41" s="19">
        <v>22.92</v>
      </c>
      <c r="I41" s="19">
        <v>62.88</v>
      </c>
      <c r="J41" s="34">
        <f>J40+38</f>
        <v>9751</v>
      </c>
      <c r="K41" s="35">
        <f t="shared" si="2"/>
        <v>13305.2767175572</v>
      </c>
      <c r="L41" s="36">
        <f t="shared" si="1"/>
        <v>836635.8</v>
      </c>
      <c r="M41" s="37" t="s">
        <v>23</v>
      </c>
      <c r="N41" s="37" t="s">
        <v>24</v>
      </c>
      <c r="O41" s="10"/>
    </row>
    <row r="42" ht="30" customHeight="1" spans="1:15">
      <c r="A42" s="17">
        <v>37</v>
      </c>
      <c r="B42" s="18" t="s">
        <v>129</v>
      </c>
      <c r="C42" s="18">
        <v>603</v>
      </c>
      <c r="D42" s="18">
        <v>6</v>
      </c>
      <c r="E42" s="18" t="s">
        <v>55</v>
      </c>
      <c r="F42" s="18">
        <v>2.9</v>
      </c>
      <c r="G42" s="19">
        <v>85.8</v>
      </c>
      <c r="H42" s="19">
        <v>22.92</v>
      </c>
      <c r="I42" s="19">
        <v>62.88</v>
      </c>
      <c r="J42" s="34">
        <f>J41+38</f>
        <v>9789</v>
      </c>
      <c r="K42" s="35">
        <f t="shared" si="2"/>
        <v>13357.1278625954</v>
      </c>
      <c r="L42" s="36">
        <f t="shared" si="1"/>
        <v>839896.2</v>
      </c>
      <c r="M42" s="37" t="s">
        <v>23</v>
      </c>
      <c r="N42" s="37" t="s">
        <v>24</v>
      </c>
      <c r="O42" s="10"/>
    </row>
    <row r="43" ht="30" customHeight="1" spans="1:15">
      <c r="A43" s="17">
        <v>38</v>
      </c>
      <c r="B43" s="18" t="s">
        <v>129</v>
      </c>
      <c r="C43" s="18">
        <v>703</v>
      </c>
      <c r="D43" s="18">
        <v>7</v>
      </c>
      <c r="E43" s="18" t="s">
        <v>55</v>
      </c>
      <c r="F43" s="18">
        <v>2.9</v>
      </c>
      <c r="G43" s="19">
        <v>85.8</v>
      </c>
      <c r="H43" s="19">
        <v>22.92</v>
      </c>
      <c r="I43" s="19">
        <v>62.88</v>
      </c>
      <c r="J43" s="34">
        <f>J42+48</f>
        <v>9837</v>
      </c>
      <c r="K43" s="35">
        <f t="shared" si="2"/>
        <v>13422.6240458015</v>
      </c>
      <c r="L43" s="36">
        <f t="shared" si="1"/>
        <v>844014.6</v>
      </c>
      <c r="M43" s="37" t="s">
        <v>23</v>
      </c>
      <c r="N43" s="37" t="s">
        <v>24</v>
      </c>
      <c r="O43" s="10"/>
    </row>
    <row r="44" ht="30" customHeight="1" spans="1:15">
      <c r="A44" s="17">
        <v>39</v>
      </c>
      <c r="B44" s="18" t="s">
        <v>129</v>
      </c>
      <c r="C44" s="18">
        <v>803</v>
      </c>
      <c r="D44" s="18">
        <v>8</v>
      </c>
      <c r="E44" s="18" t="s">
        <v>55</v>
      </c>
      <c r="F44" s="18">
        <v>2.9</v>
      </c>
      <c r="G44" s="19">
        <v>85.8</v>
      </c>
      <c r="H44" s="19">
        <v>22.92</v>
      </c>
      <c r="I44" s="19">
        <v>62.88</v>
      </c>
      <c r="J44" s="34">
        <f>J43+58</f>
        <v>9895</v>
      </c>
      <c r="K44" s="35">
        <f t="shared" si="2"/>
        <v>13501.7652671756</v>
      </c>
      <c r="L44" s="36">
        <f t="shared" si="1"/>
        <v>848991</v>
      </c>
      <c r="M44" s="37" t="s">
        <v>23</v>
      </c>
      <c r="N44" s="37" t="s">
        <v>24</v>
      </c>
      <c r="O44" s="10"/>
    </row>
    <row r="45" ht="30" customHeight="1" spans="1:15">
      <c r="A45" s="17">
        <v>40</v>
      </c>
      <c r="B45" s="18" t="s">
        <v>129</v>
      </c>
      <c r="C45" s="18">
        <v>903</v>
      </c>
      <c r="D45" s="18">
        <v>9</v>
      </c>
      <c r="E45" s="18" t="s">
        <v>55</v>
      </c>
      <c r="F45" s="18">
        <v>2.9</v>
      </c>
      <c r="G45" s="19">
        <v>85.8</v>
      </c>
      <c r="H45" s="19">
        <v>22.92</v>
      </c>
      <c r="I45" s="19">
        <v>62.88</v>
      </c>
      <c r="J45" s="34">
        <f>J44+48</f>
        <v>9943</v>
      </c>
      <c r="K45" s="35">
        <f t="shared" si="2"/>
        <v>13567.2614503817</v>
      </c>
      <c r="L45" s="36">
        <f t="shared" si="1"/>
        <v>853109.4</v>
      </c>
      <c r="M45" s="37" t="s">
        <v>23</v>
      </c>
      <c r="N45" s="37" t="s">
        <v>24</v>
      </c>
      <c r="O45" s="10"/>
    </row>
    <row r="46" ht="30" customHeight="1" spans="1:15">
      <c r="A46" s="17">
        <v>41</v>
      </c>
      <c r="B46" s="18" t="s">
        <v>129</v>
      </c>
      <c r="C46" s="18">
        <v>1003</v>
      </c>
      <c r="D46" s="18">
        <v>10</v>
      </c>
      <c r="E46" s="18" t="s">
        <v>55</v>
      </c>
      <c r="F46" s="18">
        <v>2.9</v>
      </c>
      <c r="G46" s="19">
        <v>85.8</v>
      </c>
      <c r="H46" s="19">
        <v>22.92</v>
      </c>
      <c r="I46" s="19">
        <v>62.88</v>
      </c>
      <c r="J46" s="34">
        <f>J45+88</f>
        <v>10031</v>
      </c>
      <c r="K46" s="35">
        <f t="shared" si="2"/>
        <v>13687.3377862595</v>
      </c>
      <c r="L46" s="36">
        <f t="shared" si="1"/>
        <v>860659.8</v>
      </c>
      <c r="M46" s="37" t="s">
        <v>23</v>
      </c>
      <c r="N46" s="37" t="s">
        <v>24</v>
      </c>
      <c r="O46" s="10"/>
    </row>
    <row r="47" ht="30" customHeight="1" spans="1:15">
      <c r="A47" s="17">
        <v>42</v>
      </c>
      <c r="B47" s="18" t="s">
        <v>129</v>
      </c>
      <c r="C47" s="18">
        <v>1103</v>
      </c>
      <c r="D47" s="18">
        <v>11</v>
      </c>
      <c r="E47" s="18" t="s">
        <v>55</v>
      </c>
      <c r="F47" s="18">
        <v>2.9</v>
      </c>
      <c r="G47" s="19">
        <v>85.8</v>
      </c>
      <c r="H47" s="19">
        <v>22.92</v>
      </c>
      <c r="I47" s="19">
        <v>62.88</v>
      </c>
      <c r="J47" s="34">
        <f>J46+88</f>
        <v>10119</v>
      </c>
      <c r="K47" s="35">
        <f t="shared" si="2"/>
        <v>13807.4141221374</v>
      </c>
      <c r="L47" s="36">
        <f t="shared" si="1"/>
        <v>868210.2</v>
      </c>
      <c r="M47" s="37" t="s">
        <v>23</v>
      </c>
      <c r="N47" s="37" t="s">
        <v>24</v>
      </c>
      <c r="O47" s="10"/>
    </row>
    <row r="48" ht="30" customHeight="1" spans="1:15">
      <c r="A48" s="17">
        <v>43</v>
      </c>
      <c r="B48" s="18" t="s">
        <v>129</v>
      </c>
      <c r="C48" s="18">
        <v>1203</v>
      </c>
      <c r="D48" s="18">
        <v>12</v>
      </c>
      <c r="E48" s="18" t="s">
        <v>55</v>
      </c>
      <c r="F48" s="18">
        <v>2.9</v>
      </c>
      <c r="G48" s="19">
        <v>85.8</v>
      </c>
      <c r="H48" s="19">
        <v>22.92</v>
      </c>
      <c r="I48" s="19">
        <v>62.88</v>
      </c>
      <c r="J48" s="34">
        <f>J47+88</f>
        <v>10207</v>
      </c>
      <c r="K48" s="35">
        <f t="shared" si="2"/>
        <v>13927.4904580153</v>
      </c>
      <c r="L48" s="36">
        <f t="shared" si="1"/>
        <v>875760.6</v>
      </c>
      <c r="M48" s="37" t="s">
        <v>23</v>
      </c>
      <c r="N48" s="37" t="s">
        <v>24</v>
      </c>
      <c r="O48" s="10"/>
    </row>
    <row r="49" ht="30" customHeight="1" spans="1:15">
      <c r="A49" s="17">
        <v>44</v>
      </c>
      <c r="B49" s="18" t="s">
        <v>129</v>
      </c>
      <c r="C49" s="18">
        <v>1303</v>
      </c>
      <c r="D49" s="18">
        <v>13</v>
      </c>
      <c r="E49" s="18" t="s">
        <v>55</v>
      </c>
      <c r="F49" s="18">
        <v>2.9</v>
      </c>
      <c r="G49" s="19">
        <v>85.8</v>
      </c>
      <c r="H49" s="19">
        <v>22.92</v>
      </c>
      <c r="I49" s="19">
        <v>62.88</v>
      </c>
      <c r="J49" s="34">
        <f>J48+68</f>
        <v>10275</v>
      </c>
      <c r="K49" s="35">
        <f t="shared" si="2"/>
        <v>14020.2767175573</v>
      </c>
      <c r="L49" s="36">
        <f t="shared" si="1"/>
        <v>881595</v>
      </c>
      <c r="M49" s="37" t="s">
        <v>23</v>
      </c>
      <c r="N49" s="37" t="s">
        <v>24</v>
      </c>
      <c r="O49" s="10"/>
    </row>
    <row r="50" ht="30" customHeight="1" spans="1:15">
      <c r="A50" s="17">
        <v>45</v>
      </c>
      <c r="B50" s="18" t="s">
        <v>129</v>
      </c>
      <c r="C50" s="18">
        <v>1403</v>
      </c>
      <c r="D50" s="18">
        <v>14</v>
      </c>
      <c r="E50" s="18" t="s">
        <v>55</v>
      </c>
      <c r="F50" s="18">
        <v>2.9</v>
      </c>
      <c r="G50" s="19">
        <v>85.8</v>
      </c>
      <c r="H50" s="19">
        <v>22.92</v>
      </c>
      <c r="I50" s="19">
        <v>62.88</v>
      </c>
      <c r="J50" s="34">
        <f>J49+48</f>
        <v>10323</v>
      </c>
      <c r="K50" s="35">
        <f t="shared" si="2"/>
        <v>14085.7729007634</v>
      </c>
      <c r="L50" s="36">
        <f t="shared" si="1"/>
        <v>885713.4</v>
      </c>
      <c r="M50" s="37" t="s">
        <v>23</v>
      </c>
      <c r="N50" s="37" t="s">
        <v>24</v>
      </c>
      <c r="O50" s="10"/>
    </row>
    <row r="51" ht="30" customHeight="1" spans="1:15">
      <c r="A51" s="17">
        <v>46</v>
      </c>
      <c r="B51" s="18" t="s">
        <v>129</v>
      </c>
      <c r="C51" s="18">
        <v>1503</v>
      </c>
      <c r="D51" s="18">
        <v>15</v>
      </c>
      <c r="E51" s="18" t="s">
        <v>55</v>
      </c>
      <c r="F51" s="18">
        <v>2.9</v>
      </c>
      <c r="G51" s="19">
        <v>85.8</v>
      </c>
      <c r="H51" s="19">
        <v>22.92</v>
      </c>
      <c r="I51" s="19">
        <v>62.88</v>
      </c>
      <c r="J51" s="34">
        <f>J50+48</f>
        <v>10371</v>
      </c>
      <c r="K51" s="35">
        <f t="shared" si="2"/>
        <v>14151.2690839695</v>
      </c>
      <c r="L51" s="36">
        <f t="shared" si="1"/>
        <v>889831.8</v>
      </c>
      <c r="M51" s="37" t="s">
        <v>23</v>
      </c>
      <c r="N51" s="37" t="s">
        <v>24</v>
      </c>
      <c r="O51" s="10"/>
    </row>
    <row r="52" ht="30" customHeight="1" spans="1:15">
      <c r="A52" s="17">
        <v>47</v>
      </c>
      <c r="B52" s="18" t="s">
        <v>129</v>
      </c>
      <c r="C52" s="18">
        <v>1603</v>
      </c>
      <c r="D52" s="18">
        <v>16</v>
      </c>
      <c r="E52" s="18" t="s">
        <v>55</v>
      </c>
      <c r="F52" s="18">
        <v>2.9</v>
      </c>
      <c r="G52" s="19">
        <v>85.8</v>
      </c>
      <c r="H52" s="19">
        <v>22.92</v>
      </c>
      <c r="I52" s="19">
        <v>62.88</v>
      </c>
      <c r="J52" s="34">
        <f>J51+48</f>
        <v>10419</v>
      </c>
      <c r="K52" s="35">
        <f t="shared" si="2"/>
        <v>14216.7652671756</v>
      </c>
      <c r="L52" s="36">
        <f t="shared" si="1"/>
        <v>893950.2</v>
      </c>
      <c r="M52" s="37" t="s">
        <v>23</v>
      </c>
      <c r="N52" s="37" t="s">
        <v>24</v>
      </c>
      <c r="O52" s="10"/>
    </row>
    <row r="53" ht="30" customHeight="1" spans="1:15">
      <c r="A53" s="17">
        <v>48</v>
      </c>
      <c r="B53" s="18" t="s">
        <v>129</v>
      </c>
      <c r="C53" s="18">
        <v>1703</v>
      </c>
      <c r="D53" s="18">
        <v>17</v>
      </c>
      <c r="E53" s="18" t="s">
        <v>55</v>
      </c>
      <c r="F53" s="18">
        <v>2.9</v>
      </c>
      <c r="G53" s="19">
        <v>62.88</v>
      </c>
      <c r="H53" s="19">
        <v>22.92</v>
      </c>
      <c r="I53" s="19">
        <v>62.88</v>
      </c>
      <c r="J53" s="34">
        <f>J52+48</f>
        <v>10467</v>
      </c>
      <c r="K53" s="35">
        <f t="shared" si="2"/>
        <v>10467</v>
      </c>
      <c r="L53" s="36">
        <f t="shared" si="1"/>
        <v>658164.96</v>
      </c>
      <c r="M53" s="37" t="s">
        <v>23</v>
      </c>
      <c r="N53" s="37" t="s">
        <v>24</v>
      </c>
      <c r="O53" s="10"/>
    </row>
    <row r="54" ht="30" customHeight="1" spans="1:15">
      <c r="A54" s="20">
        <v>49</v>
      </c>
      <c r="B54" s="21" t="s">
        <v>129</v>
      </c>
      <c r="C54" s="21">
        <v>204</v>
      </c>
      <c r="D54" s="21">
        <v>2</v>
      </c>
      <c r="E54" s="21" t="s">
        <v>22</v>
      </c>
      <c r="F54" s="21">
        <v>2.9</v>
      </c>
      <c r="G54" s="22">
        <v>94.6</v>
      </c>
      <c r="H54" s="22">
        <v>25.27</v>
      </c>
      <c r="I54" s="22">
        <v>69.33</v>
      </c>
      <c r="J54" s="38">
        <v>9725</v>
      </c>
      <c r="K54" s="39">
        <f t="shared" si="2"/>
        <v>13269.652387134</v>
      </c>
      <c r="L54" s="40">
        <f t="shared" si="1"/>
        <v>919985</v>
      </c>
      <c r="M54" s="41" t="s">
        <v>23</v>
      </c>
      <c r="N54" s="41" t="s">
        <v>24</v>
      </c>
      <c r="O54" s="10"/>
    </row>
    <row r="55" ht="30" customHeight="1" spans="1:15">
      <c r="A55" s="20">
        <v>50</v>
      </c>
      <c r="B55" s="21" t="s">
        <v>129</v>
      </c>
      <c r="C55" s="21">
        <v>304</v>
      </c>
      <c r="D55" s="21">
        <v>3</v>
      </c>
      <c r="E55" s="21" t="s">
        <v>22</v>
      </c>
      <c r="F55" s="21">
        <v>2.9</v>
      </c>
      <c r="G55" s="22">
        <v>94.6</v>
      </c>
      <c r="H55" s="22">
        <v>25.27</v>
      </c>
      <c r="I55" s="22">
        <v>69.33</v>
      </c>
      <c r="J55" s="38">
        <f>J54+28</f>
        <v>9753</v>
      </c>
      <c r="K55" s="39">
        <f t="shared" si="2"/>
        <v>13307.8580700995</v>
      </c>
      <c r="L55" s="40">
        <f t="shared" si="1"/>
        <v>922633.8</v>
      </c>
      <c r="M55" s="41" t="s">
        <v>23</v>
      </c>
      <c r="N55" s="41" t="s">
        <v>24</v>
      </c>
      <c r="O55" s="10"/>
    </row>
    <row r="56" ht="30" customHeight="1" spans="1:15">
      <c r="A56" s="20">
        <v>51</v>
      </c>
      <c r="B56" s="21" t="s">
        <v>129</v>
      </c>
      <c r="C56" s="21">
        <v>404</v>
      </c>
      <c r="D56" s="21">
        <v>4</v>
      </c>
      <c r="E56" s="21" t="s">
        <v>22</v>
      </c>
      <c r="F56" s="21">
        <v>2.9</v>
      </c>
      <c r="G56" s="22">
        <v>94.6</v>
      </c>
      <c r="H56" s="22">
        <v>25.27</v>
      </c>
      <c r="I56" s="22">
        <v>69.33</v>
      </c>
      <c r="J56" s="38">
        <f>J55-20</f>
        <v>9733</v>
      </c>
      <c r="K56" s="39">
        <f t="shared" si="2"/>
        <v>13280.5682965527</v>
      </c>
      <c r="L56" s="40">
        <f t="shared" si="1"/>
        <v>920741.8</v>
      </c>
      <c r="M56" s="41" t="s">
        <v>23</v>
      </c>
      <c r="N56" s="41" t="s">
        <v>24</v>
      </c>
      <c r="O56" s="10"/>
    </row>
    <row r="57" ht="30" customHeight="1" spans="1:15">
      <c r="A57" s="20">
        <v>52</v>
      </c>
      <c r="B57" s="21" t="s">
        <v>129</v>
      </c>
      <c r="C57" s="21">
        <v>504</v>
      </c>
      <c r="D57" s="21">
        <v>5</v>
      </c>
      <c r="E57" s="21" t="s">
        <v>22</v>
      </c>
      <c r="F57" s="21">
        <v>2.9</v>
      </c>
      <c r="G57" s="22">
        <v>94.6</v>
      </c>
      <c r="H57" s="22">
        <v>25.27</v>
      </c>
      <c r="I57" s="22">
        <v>69.33</v>
      </c>
      <c r="J57" s="38">
        <f>J56+38</f>
        <v>9771</v>
      </c>
      <c r="K57" s="39">
        <f t="shared" si="2"/>
        <v>13332.4188662916</v>
      </c>
      <c r="L57" s="40">
        <f t="shared" si="1"/>
        <v>924336.6</v>
      </c>
      <c r="M57" s="41" t="s">
        <v>23</v>
      </c>
      <c r="N57" s="41" t="s">
        <v>24</v>
      </c>
      <c r="O57" s="10"/>
    </row>
    <row r="58" ht="30" customHeight="1" spans="1:15">
      <c r="A58" s="20">
        <v>53</v>
      </c>
      <c r="B58" s="21" t="s">
        <v>129</v>
      </c>
      <c r="C58" s="21">
        <v>604</v>
      </c>
      <c r="D58" s="21">
        <v>6</v>
      </c>
      <c r="E58" s="21" t="s">
        <v>22</v>
      </c>
      <c r="F58" s="21">
        <v>2.9</v>
      </c>
      <c r="G58" s="22">
        <v>94.6</v>
      </c>
      <c r="H58" s="22">
        <v>25.27</v>
      </c>
      <c r="I58" s="22">
        <v>69.33</v>
      </c>
      <c r="J58" s="38">
        <f>J57+38</f>
        <v>9809</v>
      </c>
      <c r="K58" s="39">
        <f t="shared" si="2"/>
        <v>13384.2694360306</v>
      </c>
      <c r="L58" s="40">
        <f t="shared" si="1"/>
        <v>927931.4</v>
      </c>
      <c r="M58" s="41" t="s">
        <v>23</v>
      </c>
      <c r="N58" s="41" t="s">
        <v>24</v>
      </c>
      <c r="O58" s="10"/>
    </row>
    <row r="59" ht="30" customHeight="1" spans="1:15">
      <c r="A59" s="20">
        <v>54</v>
      </c>
      <c r="B59" s="21" t="s">
        <v>129</v>
      </c>
      <c r="C59" s="21">
        <v>704</v>
      </c>
      <c r="D59" s="21">
        <v>7</v>
      </c>
      <c r="E59" s="21" t="s">
        <v>22</v>
      </c>
      <c r="F59" s="21">
        <v>2.9</v>
      </c>
      <c r="G59" s="22">
        <v>94.6</v>
      </c>
      <c r="H59" s="22">
        <v>25.27</v>
      </c>
      <c r="I59" s="22">
        <v>69.33</v>
      </c>
      <c r="J59" s="38">
        <f>J58+38</f>
        <v>9847</v>
      </c>
      <c r="K59" s="39">
        <f t="shared" si="2"/>
        <v>13436.1200057695</v>
      </c>
      <c r="L59" s="40">
        <f t="shared" si="1"/>
        <v>931526.2</v>
      </c>
      <c r="M59" s="41" t="s">
        <v>23</v>
      </c>
      <c r="N59" s="41" t="s">
        <v>24</v>
      </c>
      <c r="O59" s="10"/>
    </row>
    <row r="60" ht="30" customHeight="1" spans="1:15">
      <c r="A60" s="20">
        <v>55</v>
      </c>
      <c r="B60" s="21" t="s">
        <v>129</v>
      </c>
      <c r="C60" s="21">
        <v>804</v>
      </c>
      <c r="D60" s="21">
        <v>8</v>
      </c>
      <c r="E60" s="21" t="s">
        <v>22</v>
      </c>
      <c r="F60" s="21">
        <v>2.9</v>
      </c>
      <c r="G60" s="22">
        <v>94.6</v>
      </c>
      <c r="H60" s="22">
        <v>25.27</v>
      </c>
      <c r="I60" s="22">
        <v>69.33</v>
      </c>
      <c r="J60" s="38">
        <f>J59+48</f>
        <v>9895</v>
      </c>
      <c r="K60" s="39">
        <f t="shared" si="2"/>
        <v>13501.6154622818</v>
      </c>
      <c r="L60" s="40">
        <f t="shared" si="1"/>
        <v>936067</v>
      </c>
      <c r="M60" s="41" t="s">
        <v>23</v>
      </c>
      <c r="N60" s="41" t="s">
        <v>24</v>
      </c>
      <c r="O60" s="10"/>
    </row>
    <row r="61" ht="30" customHeight="1" spans="1:15">
      <c r="A61" s="20">
        <v>56</v>
      </c>
      <c r="B61" s="21" t="s">
        <v>129</v>
      </c>
      <c r="C61" s="21">
        <v>904</v>
      </c>
      <c r="D61" s="21">
        <v>9</v>
      </c>
      <c r="E61" s="21" t="s">
        <v>22</v>
      </c>
      <c r="F61" s="21">
        <v>2.9</v>
      </c>
      <c r="G61" s="22">
        <v>94.6</v>
      </c>
      <c r="H61" s="22">
        <v>25.27</v>
      </c>
      <c r="I61" s="22">
        <v>69.33</v>
      </c>
      <c r="J61" s="38">
        <f>J60+48</f>
        <v>9943</v>
      </c>
      <c r="K61" s="39">
        <f t="shared" si="2"/>
        <v>13567.1109187942</v>
      </c>
      <c r="L61" s="40">
        <f t="shared" si="1"/>
        <v>940607.8</v>
      </c>
      <c r="M61" s="41" t="s">
        <v>23</v>
      </c>
      <c r="N61" s="41" t="s">
        <v>24</v>
      </c>
      <c r="O61" s="10"/>
    </row>
    <row r="62" ht="30" customHeight="1" spans="1:15">
      <c r="A62" s="20">
        <v>57</v>
      </c>
      <c r="B62" s="21" t="s">
        <v>129</v>
      </c>
      <c r="C62" s="21">
        <v>1004</v>
      </c>
      <c r="D62" s="21">
        <v>10</v>
      </c>
      <c r="E62" s="21" t="s">
        <v>22</v>
      </c>
      <c r="F62" s="21">
        <v>2.9</v>
      </c>
      <c r="G62" s="22">
        <v>94.6</v>
      </c>
      <c r="H62" s="22">
        <v>25.27</v>
      </c>
      <c r="I62" s="22">
        <v>69.33</v>
      </c>
      <c r="J62" s="38">
        <f>J61+88</f>
        <v>10031</v>
      </c>
      <c r="K62" s="39">
        <f t="shared" si="2"/>
        <v>13687.1859224001</v>
      </c>
      <c r="L62" s="40">
        <f t="shared" si="1"/>
        <v>948932.6</v>
      </c>
      <c r="M62" s="41" t="s">
        <v>23</v>
      </c>
      <c r="N62" s="41" t="s">
        <v>24</v>
      </c>
      <c r="O62" s="10"/>
    </row>
    <row r="63" ht="30" customHeight="1" spans="1:15">
      <c r="A63" s="20">
        <v>58</v>
      </c>
      <c r="B63" s="21" t="s">
        <v>129</v>
      </c>
      <c r="C63" s="21">
        <v>1104</v>
      </c>
      <c r="D63" s="21">
        <v>11</v>
      </c>
      <c r="E63" s="21" t="s">
        <v>22</v>
      </c>
      <c r="F63" s="21">
        <v>2.9</v>
      </c>
      <c r="G63" s="22">
        <v>94.6</v>
      </c>
      <c r="H63" s="22">
        <v>25.27</v>
      </c>
      <c r="I63" s="22">
        <v>69.33</v>
      </c>
      <c r="J63" s="38">
        <f>J62+68</f>
        <v>10099</v>
      </c>
      <c r="K63" s="39">
        <f t="shared" si="2"/>
        <v>13779.9711524593</v>
      </c>
      <c r="L63" s="40">
        <f t="shared" si="1"/>
        <v>955365.4</v>
      </c>
      <c r="M63" s="41" t="s">
        <v>23</v>
      </c>
      <c r="N63" s="41" t="s">
        <v>24</v>
      </c>
      <c r="O63" s="10"/>
    </row>
    <row r="64" ht="30" customHeight="1" spans="1:15">
      <c r="A64" s="20">
        <v>59</v>
      </c>
      <c r="B64" s="21" t="s">
        <v>129</v>
      </c>
      <c r="C64" s="21">
        <v>1204</v>
      </c>
      <c r="D64" s="21">
        <v>12</v>
      </c>
      <c r="E64" s="21" t="s">
        <v>22</v>
      </c>
      <c r="F64" s="21">
        <v>2.9</v>
      </c>
      <c r="G64" s="22">
        <v>94.6</v>
      </c>
      <c r="H64" s="22">
        <v>25.27</v>
      </c>
      <c r="I64" s="22">
        <v>69.33</v>
      </c>
      <c r="J64" s="38">
        <f>J63+88</f>
        <v>10187</v>
      </c>
      <c r="K64" s="39">
        <f t="shared" si="2"/>
        <v>13900.0461560652</v>
      </c>
      <c r="L64" s="40">
        <f t="shared" si="1"/>
        <v>963690.2</v>
      </c>
      <c r="M64" s="41" t="s">
        <v>23</v>
      </c>
      <c r="N64" s="41" t="s">
        <v>24</v>
      </c>
      <c r="O64" s="10"/>
    </row>
    <row r="65" ht="30" customHeight="1" spans="1:15">
      <c r="A65" s="20">
        <v>60</v>
      </c>
      <c r="B65" s="21" t="s">
        <v>129</v>
      </c>
      <c r="C65" s="21">
        <v>1304</v>
      </c>
      <c r="D65" s="21">
        <v>13</v>
      </c>
      <c r="E65" s="21" t="s">
        <v>22</v>
      </c>
      <c r="F65" s="21">
        <v>2.9</v>
      </c>
      <c r="G65" s="22">
        <v>94.6</v>
      </c>
      <c r="H65" s="22">
        <v>25.27</v>
      </c>
      <c r="I65" s="22">
        <v>69.33</v>
      </c>
      <c r="J65" s="38">
        <f>J64+88</f>
        <v>10275</v>
      </c>
      <c r="K65" s="39">
        <f t="shared" si="2"/>
        <v>14020.1211596711</v>
      </c>
      <c r="L65" s="40">
        <f t="shared" si="1"/>
        <v>972015</v>
      </c>
      <c r="M65" s="41" t="s">
        <v>23</v>
      </c>
      <c r="N65" s="41" t="s">
        <v>24</v>
      </c>
      <c r="O65" s="10"/>
    </row>
    <row r="66" ht="30" customHeight="1" spans="1:15">
      <c r="A66" s="20">
        <v>61</v>
      </c>
      <c r="B66" s="21" t="s">
        <v>129</v>
      </c>
      <c r="C66" s="21">
        <v>1404</v>
      </c>
      <c r="D66" s="21">
        <v>14</v>
      </c>
      <c r="E66" s="21" t="s">
        <v>22</v>
      </c>
      <c r="F66" s="21">
        <v>2.9</v>
      </c>
      <c r="G66" s="22">
        <v>94.6</v>
      </c>
      <c r="H66" s="22">
        <v>25.27</v>
      </c>
      <c r="I66" s="22">
        <v>69.33</v>
      </c>
      <c r="J66" s="38">
        <f>J65+48</f>
        <v>10323</v>
      </c>
      <c r="K66" s="39">
        <f t="shared" si="2"/>
        <v>14085.6166161835</v>
      </c>
      <c r="L66" s="40">
        <f t="shared" si="1"/>
        <v>976555.8</v>
      </c>
      <c r="M66" s="41" t="s">
        <v>23</v>
      </c>
      <c r="N66" s="41" t="s">
        <v>24</v>
      </c>
      <c r="O66" s="10"/>
    </row>
    <row r="67" ht="30" customHeight="1" spans="1:15">
      <c r="A67" s="20">
        <v>62</v>
      </c>
      <c r="B67" s="21" t="s">
        <v>129</v>
      </c>
      <c r="C67" s="21">
        <v>1504</v>
      </c>
      <c r="D67" s="21">
        <v>15</v>
      </c>
      <c r="E67" s="21" t="s">
        <v>22</v>
      </c>
      <c r="F67" s="21">
        <v>2.9</v>
      </c>
      <c r="G67" s="22">
        <v>94.6</v>
      </c>
      <c r="H67" s="22">
        <v>25.27</v>
      </c>
      <c r="I67" s="22">
        <v>69.33</v>
      </c>
      <c r="J67" s="38">
        <f>J66+58</f>
        <v>10381</v>
      </c>
      <c r="K67" s="39">
        <f t="shared" si="2"/>
        <v>14164.7569594692</v>
      </c>
      <c r="L67" s="40">
        <f t="shared" si="1"/>
        <v>982042.6</v>
      </c>
      <c r="M67" s="41" t="s">
        <v>23</v>
      </c>
      <c r="N67" s="41" t="s">
        <v>24</v>
      </c>
      <c r="O67" s="10"/>
    </row>
    <row r="68" ht="30" customHeight="1" spans="1:15">
      <c r="A68" s="20">
        <v>63</v>
      </c>
      <c r="B68" s="21" t="s">
        <v>129</v>
      </c>
      <c r="C68" s="21">
        <v>1604</v>
      </c>
      <c r="D68" s="21">
        <v>16</v>
      </c>
      <c r="E68" s="21" t="s">
        <v>22</v>
      </c>
      <c r="F68" s="21">
        <v>2.9</v>
      </c>
      <c r="G68" s="22">
        <v>69.33</v>
      </c>
      <c r="H68" s="22">
        <v>25.27</v>
      </c>
      <c r="I68" s="22">
        <v>69.33</v>
      </c>
      <c r="J68" s="38">
        <f>J67+58</f>
        <v>10439</v>
      </c>
      <c r="K68" s="39">
        <f t="shared" si="2"/>
        <v>10439</v>
      </c>
      <c r="L68" s="40">
        <f t="shared" si="1"/>
        <v>723735.87</v>
      </c>
      <c r="M68" s="41" t="s">
        <v>23</v>
      </c>
      <c r="N68" s="41" t="s">
        <v>24</v>
      </c>
      <c r="O68" s="10"/>
    </row>
    <row r="69" ht="30" customHeight="1" spans="1:15">
      <c r="A69" s="20">
        <v>64</v>
      </c>
      <c r="B69" s="21" t="s">
        <v>129</v>
      </c>
      <c r="C69" s="21">
        <v>1704</v>
      </c>
      <c r="D69" s="21">
        <v>17</v>
      </c>
      <c r="E69" s="21" t="s">
        <v>22</v>
      </c>
      <c r="F69" s="21">
        <v>2.9</v>
      </c>
      <c r="G69" s="22">
        <v>69.33</v>
      </c>
      <c r="H69" s="22">
        <v>25.27</v>
      </c>
      <c r="I69" s="22">
        <v>69.33</v>
      </c>
      <c r="J69" s="38">
        <f>J68+48</f>
        <v>10487</v>
      </c>
      <c r="K69" s="39">
        <f t="shared" si="2"/>
        <v>10487</v>
      </c>
      <c r="L69" s="40">
        <f t="shared" si="1"/>
        <v>727063.71</v>
      </c>
      <c r="M69" s="41" t="s">
        <v>23</v>
      </c>
      <c r="N69" s="41" t="s">
        <v>24</v>
      </c>
      <c r="O69" s="10"/>
    </row>
    <row r="70" s="1" customFormat="1" ht="15.65" customHeight="1" spans="1:15">
      <c r="A70" s="17">
        <v>1</v>
      </c>
      <c r="B70" s="18" t="s">
        <v>102</v>
      </c>
      <c r="C70" s="18">
        <v>201</v>
      </c>
      <c r="D70" s="18">
        <v>2</v>
      </c>
      <c r="E70" s="18" t="s">
        <v>55</v>
      </c>
      <c r="F70" s="18">
        <v>2.9</v>
      </c>
      <c r="G70" s="19">
        <v>94.44</v>
      </c>
      <c r="H70" s="19">
        <v>25.11</v>
      </c>
      <c r="I70" s="19">
        <v>69.33</v>
      </c>
      <c r="J70" s="45">
        <v>9720</v>
      </c>
      <c r="K70" s="45">
        <f t="shared" si="2"/>
        <v>13240.3980960623</v>
      </c>
      <c r="L70" s="45">
        <f t="shared" si="1"/>
        <v>917956.8</v>
      </c>
      <c r="M70" s="37"/>
      <c r="N70" s="37"/>
      <c r="O70" s="46"/>
    </row>
    <row r="71" s="1" customFormat="1" spans="1:15">
      <c r="A71" s="17">
        <v>2</v>
      </c>
      <c r="B71" s="18" t="s">
        <v>102</v>
      </c>
      <c r="C71" s="18">
        <v>301</v>
      </c>
      <c r="D71" s="18">
        <v>3</v>
      </c>
      <c r="E71" s="18" t="s">
        <v>55</v>
      </c>
      <c r="F71" s="18">
        <v>2.9</v>
      </c>
      <c r="G71" s="19">
        <v>94.44</v>
      </c>
      <c r="H71" s="19">
        <v>25.11</v>
      </c>
      <c r="I71" s="19">
        <v>69.33</v>
      </c>
      <c r="J71" s="45">
        <f>J70+38</f>
        <v>9758</v>
      </c>
      <c r="K71" s="45">
        <f t="shared" ref="K71:K86" si="3">L71/I71</f>
        <v>13292.1609692774</v>
      </c>
      <c r="L71" s="45">
        <f t="shared" ref="L71:L133" si="4">J71*G71</f>
        <v>921545.52</v>
      </c>
      <c r="M71" s="37"/>
      <c r="N71" s="37"/>
      <c r="O71" s="46"/>
    </row>
    <row r="72" s="1" customFormat="1" spans="1:15">
      <c r="A72" s="17">
        <v>3</v>
      </c>
      <c r="B72" s="18" t="s">
        <v>102</v>
      </c>
      <c r="C72" s="18">
        <v>401</v>
      </c>
      <c r="D72" s="18">
        <v>4</v>
      </c>
      <c r="E72" s="18" t="s">
        <v>55</v>
      </c>
      <c r="F72" s="18">
        <v>2.9</v>
      </c>
      <c r="G72" s="19">
        <v>94.44</v>
      </c>
      <c r="H72" s="19">
        <v>25.11</v>
      </c>
      <c r="I72" s="19">
        <v>69.33</v>
      </c>
      <c r="J72" s="45">
        <f>J71-20</f>
        <v>9738</v>
      </c>
      <c r="K72" s="45">
        <f t="shared" si="3"/>
        <v>13264.9173517958</v>
      </c>
      <c r="L72" s="45">
        <f t="shared" si="4"/>
        <v>919656.72</v>
      </c>
      <c r="M72" s="37"/>
      <c r="N72" s="37"/>
      <c r="O72" s="46"/>
    </row>
    <row r="73" s="1" customFormat="1" spans="1:15">
      <c r="A73" s="17">
        <v>4</v>
      </c>
      <c r="B73" s="18" t="s">
        <v>102</v>
      </c>
      <c r="C73" s="18">
        <v>501</v>
      </c>
      <c r="D73" s="18">
        <v>5</v>
      </c>
      <c r="E73" s="18" t="s">
        <v>55</v>
      </c>
      <c r="F73" s="18">
        <v>2.9</v>
      </c>
      <c r="G73" s="19">
        <v>94.44</v>
      </c>
      <c r="H73" s="19">
        <v>25.11</v>
      </c>
      <c r="I73" s="19">
        <v>69.33</v>
      </c>
      <c r="J73" s="45">
        <f>J72+48</f>
        <v>9786</v>
      </c>
      <c r="K73" s="45">
        <f t="shared" si="3"/>
        <v>13330.3020337516</v>
      </c>
      <c r="L73" s="45">
        <f t="shared" si="4"/>
        <v>924189.84</v>
      </c>
      <c r="M73" s="37"/>
      <c r="N73" s="37"/>
      <c r="O73" s="46"/>
    </row>
    <row r="74" s="1" customFormat="1" spans="1:15">
      <c r="A74" s="17">
        <v>5</v>
      </c>
      <c r="B74" s="18" t="s">
        <v>102</v>
      </c>
      <c r="C74" s="18">
        <v>601</v>
      </c>
      <c r="D74" s="18">
        <v>6</v>
      </c>
      <c r="E74" s="18" t="s">
        <v>55</v>
      </c>
      <c r="F74" s="18">
        <v>2.9</v>
      </c>
      <c r="G74" s="19">
        <v>94.44</v>
      </c>
      <c r="H74" s="19">
        <v>25.11</v>
      </c>
      <c r="I74" s="19">
        <v>69.33</v>
      </c>
      <c r="J74" s="45">
        <f>J73+48</f>
        <v>9834</v>
      </c>
      <c r="K74" s="45">
        <f t="shared" si="3"/>
        <v>13395.6867157075</v>
      </c>
      <c r="L74" s="45">
        <f t="shared" si="4"/>
        <v>928722.96</v>
      </c>
      <c r="M74" s="37"/>
      <c r="N74" s="37"/>
      <c r="O74" s="46"/>
    </row>
    <row r="75" s="1" customFormat="1" spans="1:15">
      <c r="A75" s="17">
        <v>6</v>
      </c>
      <c r="B75" s="18" t="s">
        <v>102</v>
      </c>
      <c r="C75" s="18">
        <v>701</v>
      </c>
      <c r="D75" s="18">
        <v>7</v>
      </c>
      <c r="E75" s="18" t="s">
        <v>55</v>
      </c>
      <c r="F75" s="18">
        <v>2.9</v>
      </c>
      <c r="G75" s="19">
        <v>94.44</v>
      </c>
      <c r="H75" s="19">
        <v>25.11</v>
      </c>
      <c r="I75" s="19">
        <v>69.33</v>
      </c>
      <c r="J75" s="45">
        <f>J74+38</f>
        <v>9872</v>
      </c>
      <c r="K75" s="45">
        <f t="shared" si="3"/>
        <v>13447.4495889225</v>
      </c>
      <c r="L75" s="45">
        <f t="shared" si="4"/>
        <v>932311.68</v>
      </c>
      <c r="M75" s="37"/>
      <c r="N75" s="37"/>
      <c r="O75" s="46"/>
    </row>
    <row r="76" spans="1:15">
      <c r="A76" s="17">
        <v>7</v>
      </c>
      <c r="B76" s="18" t="s">
        <v>102</v>
      </c>
      <c r="C76" s="18">
        <v>801</v>
      </c>
      <c r="D76" s="18">
        <v>8</v>
      </c>
      <c r="E76" s="18" t="s">
        <v>55</v>
      </c>
      <c r="F76" s="18">
        <v>2.9</v>
      </c>
      <c r="G76" s="19">
        <v>94.44</v>
      </c>
      <c r="H76" s="19">
        <v>25.11</v>
      </c>
      <c r="I76" s="19">
        <v>69.33</v>
      </c>
      <c r="J76" s="45">
        <f>J75+38</f>
        <v>9910</v>
      </c>
      <c r="K76" s="45">
        <f t="shared" si="3"/>
        <v>13499.2124621376</v>
      </c>
      <c r="L76" s="45">
        <f t="shared" si="4"/>
        <v>935900.4</v>
      </c>
      <c r="M76" s="37"/>
      <c r="N76" s="37"/>
      <c r="O76" s="47"/>
    </row>
    <row r="77" spans="1:15">
      <c r="A77" s="17">
        <v>8</v>
      </c>
      <c r="B77" s="18" t="s">
        <v>102</v>
      </c>
      <c r="C77" s="18">
        <v>901</v>
      </c>
      <c r="D77" s="18">
        <v>9</v>
      </c>
      <c r="E77" s="18" t="s">
        <v>55</v>
      </c>
      <c r="F77" s="18">
        <v>2.9</v>
      </c>
      <c r="G77" s="19">
        <v>94.44</v>
      </c>
      <c r="H77" s="19">
        <v>25.11</v>
      </c>
      <c r="I77" s="19">
        <v>69.33</v>
      </c>
      <c r="J77" s="45">
        <f>J76+38</f>
        <v>9948</v>
      </c>
      <c r="K77" s="45">
        <f t="shared" si="3"/>
        <v>13550.9753353527</v>
      </c>
      <c r="L77" s="45">
        <f t="shared" si="4"/>
        <v>939489.12</v>
      </c>
      <c r="M77" s="37"/>
      <c r="N77" s="37"/>
      <c r="O77" s="47"/>
    </row>
    <row r="78" spans="1:15">
      <c r="A78" s="17">
        <v>9</v>
      </c>
      <c r="B78" s="18" t="s">
        <v>102</v>
      </c>
      <c r="C78" s="18">
        <v>1001</v>
      </c>
      <c r="D78" s="18">
        <v>10</v>
      </c>
      <c r="E78" s="18" t="s">
        <v>55</v>
      </c>
      <c r="F78" s="18">
        <v>2.9</v>
      </c>
      <c r="G78" s="19">
        <v>94.44</v>
      </c>
      <c r="H78" s="19">
        <v>25.11</v>
      </c>
      <c r="I78" s="19">
        <v>69.33</v>
      </c>
      <c r="J78" s="45">
        <f>J77+48</f>
        <v>9996</v>
      </c>
      <c r="K78" s="45">
        <f t="shared" si="3"/>
        <v>13616.3600173085</v>
      </c>
      <c r="L78" s="45">
        <f t="shared" si="4"/>
        <v>944022.24</v>
      </c>
      <c r="M78" s="37"/>
      <c r="N78" s="37"/>
      <c r="O78" s="47"/>
    </row>
    <row r="79" spans="1:15">
      <c r="A79" s="17">
        <v>10</v>
      </c>
      <c r="B79" s="18" t="s">
        <v>102</v>
      </c>
      <c r="C79" s="18">
        <v>1101</v>
      </c>
      <c r="D79" s="18">
        <v>11</v>
      </c>
      <c r="E79" s="18" t="s">
        <v>55</v>
      </c>
      <c r="F79" s="18">
        <v>2.9</v>
      </c>
      <c r="G79" s="19">
        <v>94.44</v>
      </c>
      <c r="H79" s="19">
        <v>25.11</v>
      </c>
      <c r="I79" s="19">
        <v>69.33</v>
      </c>
      <c r="J79" s="45">
        <f>J78+38</f>
        <v>10034</v>
      </c>
      <c r="K79" s="45">
        <f t="shared" si="3"/>
        <v>13668.1228905236</v>
      </c>
      <c r="L79" s="45">
        <f t="shared" si="4"/>
        <v>947610.96</v>
      </c>
      <c r="M79" s="37"/>
      <c r="N79" s="37"/>
      <c r="O79" s="47"/>
    </row>
    <row r="80" spans="1:15">
      <c r="A80" s="17">
        <v>11</v>
      </c>
      <c r="B80" s="18" t="s">
        <v>102</v>
      </c>
      <c r="C80" s="18">
        <v>1201</v>
      </c>
      <c r="D80" s="18">
        <v>12</v>
      </c>
      <c r="E80" s="18" t="s">
        <v>55</v>
      </c>
      <c r="F80" s="18">
        <v>2.9</v>
      </c>
      <c r="G80" s="19">
        <v>94.44</v>
      </c>
      <c r="H80" s="19">
        <v>25.11</v>
      </c>
      <c r="I80" s="19">
        <v>69.33</v>
      </c>
      <c r="J80" s="45">
        <f>J79+38</f>
        <v>10072</v>
      </c>
      <c r="K80" s="45">
        <f t="shared" si="3"/>
        <v>13719.8857637386</v>
      </c>
      <c r="L80" s="45">
        <f t="shared" si="4"/>
        <v>951199.68</v>
      </c>
      <c r="M80" s="37"/>
      <c r="N80" s="37"/>
      <c r="O80" s="47"/>
    </row>
    <row r="81" spans="1:15">
      <c r="A81" s="17">
        <v>12</v>
      </c>
      <c r="B81" s="18" t="s">
        <v>102</v>
      </c>
      <c r="C81" s="18">
        <v>1301</v>
      </c>
      <c r="D81" s="18">
        <v>13</v>
      </c>
      <c r="E81" s="18" t="s">
        <v>55</v>
      </c>
      <c r="F81" s="18">
        <v>2.9</v>
      </c>
      <c r="G81" s="19">
        <v>94.44</v>
      </c>
      <c r="H81" s="19">
        <v>25.11</v>
      </c>
      <c r="I81" s="19">
        <v>69.33</v>
      </c>
      <c r="J81" s="45">
        <f>J80+58</f>
        <v>10130</v>
      </c>
      <c r="K81" s="45">
        <f t="shared" si="3"/>
        <v>13798.8922544353</v>
      </c>
      <c r="L81" s="45">
        <f t="shared" si="4"/>
        <v>956677.2</v>
      </c>
      <c r="M81" s="37"/>
      <c r="N81" s="37"/>
      <c r="O81" s="47"/>
    </row>
    <row r="82" spans="1:15">
      <c r="A82" s="17">
        <v>13</v>
      </c>
      <c r="B82" s="18" t="s">
        <v>102</v>
      </c>
      <c r="C82" s="18">
        <v>1401</v>
      </c>
      <c r="D82" s="18">
        <v>14</v>
      </c>
      <c r="E82" s="18" t="s">
        <v>55</v>
      </c>
      <c r="F82" s="18">
        <v>2.9</v>
      </c>
      <c r="G82" s="19">
        <v>94.44</v>
      </c>
      <c r="H82" s="19">
        <v>25.11</v>
      </c>
      <c r="I82" s="19">
        <v>69.33</v>
      </c>
      <c r="J82" s="45">
        <f>J81+28</f>
        <v>10158</v>
      </c>
      <c r="K82" s="45">
        <f t="shared" si="3"/>
        <v>13837.0333189096</v>
      </c>
      <c r="L82" s="45">
        <f t="shared" si="4"/>
        <v>959321.52</v>
      </c>
      <c r="M82" s="37"/>
      <c r="N82" s="37"/>
      <c r="O82" s="47"/>
    </row>
    <row r="83" spans="1:15">
      <c r="A83" s="17">
        <v>14</v>
      </c>
      <c r="B83" s="18" t="s">
        <v>102</v>
      </c>
      <c r="C83" s="18">
        <v>1501</v>
      </c>
      <c r="D83" s="18">
        <v>15</v>
      </c>
      <c r="E83" s="18" t="s">
        <v>55</v>
      </c>
      <c r="F83" s="18">
        <v>2.9</v>
      </c>
      <c r="G83" s="19">
        <v>94.44</v>
      </c>
      <c r="H83" s="19">
        <v>25.11</v>
      </c>
      <c r="I83" s="19">
        <v>69.33</v>
      </c>
      <c r="J83" s="45">
        <f>J82+48</f>
        <v>10206</v>
      </c>
      <c r="K83" s="45">
        <f t="shared" si="3"/>
        <v>13902.4180008654</v>
      </c>
      <c r="L83" s="45">
        <f t="shared" si="4"/>
        <v>963854.64</v>
      </c>
      <c r="M83" s="37"/>
      <c r="N83" s="37"/>
      <c r="O83" s="47"/>
    </row>
    <row r="84" spans="1:15">
      <c r="A84" s="17">
        <v>15</v>
      </c>
      <c r="B84" s="18" t="s">
        <v>102</v>
      </c>
      <c r="C84" s="18">
        <v>1601</v>
      </c>
      <c r="D84" s="18">
        <v>16</v>
      </c>
      <c r="E84" s="18" t="s">
        <v>55</v>
      </c>
      <c r="F84" s="18">
        <v>2.9</v>
      </c>
      <c r="G84" s="19">
        <v>94.44</v>
      </c>
      <c r="H84" s="19">
        <v>25.11</v>
      </c>
      <c r="I84" s="19">
        <v>69.33</v>
      </c>
      <c r="J84" s="45">
        <f>J83+48</f>
        <v>10254</v>
      </c>
      <c r="K84" s="45">
        <f t="shared" si="3"/>
        <v>13967.8026828213</v>
      </c>
      <c r="L84" s="45">
        <f t="shared" si="4"/>
        <v>968387.76</v>
      </c>
      <c r="M84" s="37"/>
      <c r="N84" s="37"/>
      <c r="O84" s="47"/>
    </row>
    <row r="85" spans="1:15">
      <c r="A85" s="17">
        <v>16</v>
      </c>
      <c r="B85" s="18" t="s">
        <v>102</v>
      </c>
      <c r="C85" s="18">
        <v>1701</v>
      </c>
      <c r="D85" s="18">
        <v>17</v>
      </c>
      <c r="E85" s="18" t="s">
        <v>55</v>
      </c>
      <c r="F85" s="18">
        <v>2.9</v>
      </c>
      <c r="G85" s="19">
        <v>94.44</v>
      </c>
      <c r="H85" s="19">
        <v>25.11</v>
      </c>
      <c r="I85" s="19">
        <v>69.33</v>
      </c>
      <c r="J85" s="45">
        <f>J84+48</f>
        <v>10302</v>
      </c>
      <c r="K85" s="45">
        <f t="shared" si="3"/>
        <v>14033.1873647772</v>
      </c>
      <c r="L85" s="45">
        <f t="shared" si="4"/>
        <v>972920.88</v>
      </c>
      <c r="M85" s="37"/>
      <c r="N85" s="37"/>
      <c r="O85" s="47"/>
    </row>
    <row r="86" spans="1:15">
      <c r="A86" s="11">
        <v>17</v>
      </c>
      <c r="B86" s="12" t="s">
        <v>102</v>
      </c>
      <c r="C86" s="12">
        <v>202</v>
      </c>
      <c r="D86" s="12">
        <v>2</v>
      </c>
      <c r="E86" s="12" t="s">
        <v>22</v>
      </c>
      <c r="F86" s="12">
        <v>2.9</v>
      </c>
      <c r="G86" s="13">
        <v>85.66</v>
      </c>
      <c r="H86" s="13">
        <v>22.78</v>
      </c>
      <c r="I86" s="13">
        <v>62.88</v>
      </c>
      <c r="J86" s="48">
        <v>9685</v>
      </c>
      <c r="K86" s="48">
        <f t="shared" si="3"/>
        <v>13193.6561704835</v>
      </c>
      <c r="L86" s="48">
        <f t="shared" si="4"/>
        <v>829617.1</v>
      </c>
      <c r="M86" s="29"/>
      <c r="N86" s="29"/>
      <c r="O86" s="47"/>
    </row>
    <row r="87" spans="1:15">
      <c r="A87" s="11">
        <v>18</v>
      </c>
      <c r="B87" s="12" t="s">
        <v>102</v>
      </c>
      <c r="C87" s="12">
        <v>302</v>
      </c>
      <c r="D87" s="12">
        <v>3</v>
      </c>
      <c r="E87" s="12" t="s">
        <v>22</v>
      </c>
      <c r="F87" s="12">
        <v>2.9</v>
      </c>
      <c r="G87" s="13">
        <v>85.66</v>
      </c>
      <c r="H87" s="13">
        <v>22.78</v>
      </c>
      <c r="I87" s="13">
        <v>62.88</v>
      </c>
      <c r="J87" s="48">
        <f>J86+38</f>
        <v>9723</v>
      </c>
      <c r="K87" s="48">
        <f t="shared" ref="K87:K134" si="5">L87/I87</f>
        <v>13245.4227099237</v>
      </c>
      <c r="L87" s="48">
        <f t="shared" si="4"/>
        <v>832872.18</v>
      </c>
      <c r="M87" s="29"/>
      <c r="N87" s="29"/>
      <c r="O87" s="47"/>
    </row>
    <row r="88" spans="1:15">
      <c r="A88" s="11">
        <v>19</v>
      </c>
      <c r="B88" s="12" t="s">
        <v>102</v>
      </c>
      <c r="C88" s="12">
        <v>402</v>
      </c>
      <c r="D88" s="12">
        <v>4</v>
      </c>
      <c r="E88" s="12" t="s">
        <v>22</v>
      </c>
      <c r="F88" s="12">
        <v>2.9</v>
      </c>
      <c r="G88" s="13">
        <v>85.66</v>
      </c>
      <c r="H88" s="13">
        <v>22.78</v>
      </c>
      <c r="I88" s="13">
        <v>62.88</v>
      </c>
      <c r="J88" s="48">
        <f>J87-20</f>
        <v>9703</v>
      </c>
      <c r="K88" s="48">
        <f t="shared" si="5"/>
        <v>13218.1771628499</v>
      </c>
      <c r="L88" s="48">
        <f t="shared" si="4"/>
        <v>831158.98</v>
      </c>
      <c r="M88" s="29"/>
      <c r="N88" s="29"/>
      <c r="O88" s="47"/>
    </row>
    <row r="89" spans="1:15">
      <c r="A89" s="11">
        <v>20</v>
      </c>
      <c r="B89" s="12" t="s">
        <v>102</v>
      </c>
      <c r="C89" s="12">
        <v>502</v>
      </c>
      <c r="D89" s="12">
        <v>5</v>
      </c>
      <c r="E89" s="12" t="s">
        <v>22</v>
      </c>
      <c r="F89" s="12">
        <v>2.9</v>
      </c>
      <c r="G89" s="13">
        <v>85.66</v>
      </c>
      <c r="H89" s="13">
        <v>22.78</v>
      </c>
      <c r="I89" s="13">
        <v>62.88</v>
      </c>
      <c r="J89" s="48">
        <f>J88+38</f>
        <v>9741</v>
      </c>
      <c r="K89" s="48">
        <f t="shared" si="5"/>
        <v>13269.9437022901</v>
      </c>
      <c r="L89" s="48">
        <f t="shared" si="4"/>
        <v>834414.06</v>
      </c>
      <c r="M89" s="29"/>
      <c r="N89" s="29"/>
      <c r="O89" s="47"/>
    </row>
    <row r="90" spans="1:15">
      <c r="A90" s="11">
        <v>21</v>
      </c>
      <c r="B90" s="12" t="s">
        <v>102</v>
      </c>
      <c r="C90" s="12">
        <v>602</v>
      </c>
      <c r="D90" s="12">
        <v>6</v>
      </c>
      <c r="E90" s="12" t="s">
        <v>22</v>
      </c>
      <c r="F90" s="12">
        <v>2.9</v>
      </c>
      <c r="G90" s="13">
        <v>85.66</v>
      </c>
      <c r="H90" s="13">
        <v>22.78</v>
      </c>
      <c r="I90" s="13">
        <v>62.88</v>
      </c>
      <c r="J90" s="48">
        <f>J89+58</f>
        <v>9799</v>
      </c>
      <c r="K90" s="48">
        <f t="shared" si="5"/>
        <v>13348.9557888041</v>
      </c>
      <c r="L90" s="48">
        <f t="shared" si="4"/>
        <v>839382.34</v>
      </c>
      <c r="M90" s="29"/>
      <c r="N90" s="29"/>
      <c r="O90" s="47"/>
    </row>
    <row r="91" spans="1:15">
      <c r="A91" s="11">
        <v>22</v>
      </c>
      <c r="B91" s="12" t="s">
        <v>102</v>
      </c>
      <c r="C91" s="12">
        <v>702</v>
      </c>
      <c r="D91" s="12">
        <v>7</v>
      </c>
      <c r="E91" s="12" t="s">
        <v>22</v>
      </c>
      <c r="F91" s="12">
        <v>2.9</v>
      </c>
      <c r="G91" s="13">
        <v>85.66</v>
      </c>
      <c r="H91" s="13">
        <v>22.78</v>
      </c>
      <c r="I91" s="13">
        <v>62.88</v>
      </c>
      <c r="J91" s="48">
        <f>J90+48</f>
        <v>9847</v>
      </c>
      <c r="K91" s="48">
        <f t="shared" si="5"/>
        <v>13414.3451017812</v>
      </c>
      <c r="L91" s="48">
        <f t="shared" si="4"/>
        <v>843494.02</v>
      </c>
      <c r="M91" s="29"/>
      <c r="N91" s="29"/>
      <c r="O91" s="47"/>
    </row>
    <row r="92" spans="1:15">
      <c r="A92" s="11">
        <v>23</v>
      </c>
      <c r="B92" s="12" t="s">
        <v>102</v>
      </c>
      <c r="C92" s="12">
        <v>802</v>
      </c>
      <c r="D92" s="12">
        <v>8</v>
      </c>
      <c r="E92" s="12" t="s">
        <v>22</v>
      </c>
      <c r="F92" s="12">
        <v>2.9</v>
      </c>
      <c r="G92" s="13">
        <v>85.66</v>
      </c>
      <c r="H92" s="13">
        <v>22.78</v>
      </c>
      <c r="I92" s="13">
        <v>62.88</v>
      </c>
      <c r="J92" s="48">
        <f>J91+38</f>
        <v>9885</v>
      </c>
      <c r="K92" s="48">
        <f t="shared" si="5"/>
        <v>13466.1116412214</v>
      </c>
      <c r="L92" s="48">
        <f t="shared" si="4"/>
        <v>846749.1</v>
      </c>
      <c r="M92" s="29"/>
      <c r="N92" s="29"/>
      <c r="O92" s="47"/>
    </row>
    <row r="93" spans="1:15">
      <c r="A93" s="11">
        <v>24</v>
      </c>
      <c r="B93" s="12" t="s">
        <v>102</v>
      </c>
      <c r="C93" s="12">
        <v>902</v>
      </c>
      <c r="D93" s="12">
        <v>9</v>
      </c>
      <c r="E93" s="12" t="s">
        <v>22</v>
      </c>
      <c r="F93" s="12">
        <v>2.9</v>
      </c>
      <c r="G93" s="13">
        <v>85.66</v>
      </c>
      <c r="H93" s="13">
        <v>22.78</v>
      </c>
      <c r="I93" s="13">
        <v>62.88</v>
      </c>
      <c r="J93" s="48">
        <f>J92+48</f>
        <v>9933</v>
      </c>
      <c r="K93" s="48">
        <f t="shared" si="5"/>
        <v>13531.5009541985</v>
      </c>
      <c r="L93" s="48">
        <f t="shared" si="4"/>
        <v>850860.78</v>
      </c>
      <c r="M93" s="29"/>
      <c r="N93" s="29"/>
      <c r="O93" s="47"/>
    </row>
    <row r="94" spans="1:15">
      <c r="A94" s="11">
        <v>25</v>
      </c>
      <c r="B94" s="12" t="s">
        <v>102</v>
      </c>
      <c r="C94" s="12">
        <v>1002</v>
      </c>
      <c r="D94" s="12">
        <v>10</v>
      </c>
      <c r="E94" s="12" t="s">
        <v>22</v>
      </c>
      <c r="F94" s="12">
        <v>2.9</v>
      </c>
      <c r="G94" s="13">
        <v>85.66</v>
      </c>
      <c r="H94" s="13">
        <v>22.78</v>
      </c>
      <c r="I94" s="13">
        <v>62.88</v>
      </c>
      <c r="J94" s="48">
        <f>J93+68</f>
        <v>10001</v>
      </c>
      <c r="K94" s="48">
        <f t="shared" si="5"/>
        <v>13624.1358142494</v>
      </c>
      <c r="L94" s="48">
        <f t="shared" si="4"/>
        <v>856685.66</v>
      </c>
      <c r="M94" s="29"/>
      <c r="N94" s="29"/>
      <c r="O94" s="47"/>
    </row>
    <row r="95" spans="1:15">
      <c r="A95" s="11">
        <v>26</v>
      </c>
      <c r="B95" s="12" t="s">
        <v>102</v>
      </c>
      <c r="C95" s="12">
        <v>1102</v>
      </c>
      <c r="D95" s="12">
        <v>11</v>
      </c>
      <c r="E95" s="12" t="s">
        <v>22</v>
      </c>
      <c r="F95" s="12">
        <v>2.9</v>
      </c>
      <c r="G95" s="13">
        <v>85.66</v>
      </c>
      <c r="H95" s="13">
        <v>22.78</v>
      </c>
      <c r="I95" s="13">
        <v>62.88</v>
      </c>
      <c r="J95" s="48">
        <f>J94+58</f>
        <v>10059</v>
      </c>
      <c r="K95" s="48">
        <f t="shared" si="5"/>
        <v>13703.1479007634</v>
      </c>
      <c r="L95" s="48">
        <f t="shared" si="4"/>
        <v>861653.94</v>
      </c>
      <c r="M95" s="29"/>
      <c r="N95" s="29"/>
      <c r="O95" s="47"/>
    </row>
    <row r="96" spans="1:15">
      <c r="A96" s="11">
        <v>27</v>
      </c>
      <c r="B96" s="12" t="s">
        <v>102</v>
      </c>
      <c r="C96" s="12">
        <v>1202</v>
      </c>
      <c r="D96" s="12">
        <v>12</v>
      </c>
      <c r="E96" s="12" t="s">
        <v>22</v>
      </c>
      <c r="F96" s="12">
        <v>2.9</v>
      </c>
      <c r="G96" s="13">
        <v>85.66</v>
      </c>
      <c r="H96" s="13">
        <v>22.78</v>
      </c>
      <c r="I96" s="13">
        <v>62.88</v>
      </c>
      <c r="J96" s="48">
        <f>J95+58</f>
        <v>10117</v>
      </c>
      <c r="K96" s="48">
        <f t="shared" si="5"/>
        <v>13782.1599872774</v>
      </c>
      <c r="L96" s="48">
        <f t="shared" si="4"/>
        <v>866622.22</v>
      </c>
      <c r="M96" s="29"/>
      <c r="N96" s="29"/>
      <c r="O96" s="47"/>
    </row>
    <row r="97" spans="1:15">
      <c r="A97" s="11">
        <v>28</v>
      </c>
      <c r="B97" s="12" t="s">
        <v>102</v>
      </c>
      <c r="C97" s="12">
        <v>1302</v>
      </c>
      <c r="D97" s="12">
        <v>13</v>
      </c>
      <c r="E97" s="12" t="s">
        <v>22</v>
      </c>
      <c r="F97" s="12">
        <v>2.9</v>
      </c>
      <c r="G97" s="13">
        <v>85.66</v>
      </c>
      <c r="H97" s="13">
        <v>22.78</v>
      </c>
      <c r="I97" s="13">
        <v>62.88</v>
      </c>
      <c r="J97" s="48">
        <f>J96+58</f>
        <v>10175</v>
      </c>
      <c r="K97" s="48">
        <f t="shared" si="5"/>
        <v>13861.1720737913</v>
      </c>
      <c r="L97" s="48">
        <f t="shared" si="4"/>
        <v>871590.5</v>
      </c>
      <c r="M97" s="29"/>
      <c r="N97" s="29"/>
      <c r="O97" s="47"/>
    </row>
    <row r="98" spans="1:15">
      <c r="A98" s="11">
        <v>29</v>
      </c>
      <c r="B98" s="12" t="s">
        <v>102</v>
      </c>
      <c r="C98" s="12">
        <v>1402</v>
      </c>
      <c r="D98" s="12">
        <v>14</v>
      </c>
      <c r="E98" s="12" t="s">
        <v>22</v>
      </c>
      <c r="F98" s="12">
        <v>2.9</v>
      </c>
      <c r="G98" s="13">
        <v>85.66</v>
      </c>
      <c r="H98" s="13">
        <v>22.78</v>
      </c>
      <c r="I98" s="13">
        <v>62.88</v>
      </c>
      <c r="J98" s="48">
        <f>J97-30</f>
        <v>10145</v>
      </c>
      <c r="K98" s="48">
        <f t="shared" si="5"/>
        <v>13820.3037531807</v>
      </c>
      <c r="L98" s="48">
        <f t="shared" si="4"/>
        <v>869020.7</v>
      </c>
      <c r="M98" s="29"/>
      <c r="N98" s="29"/>
      <c r="O98" s="47"/>
    </row>
    <row r="99" spans="1:15">
      <c r="A99" s="11">
        <v>30</v>
      </c>
      <c r="B99" s="12" t="s">
        <v>102</v>
      </c>
      <c r="C99" s="12">
        <v>1502</v>
      </c>
      <c r="D99" s="12">
        <v>15</v>
      </c>
      <c r="E99" s="12" t="s">
        <v>22</v>
      </c>
      <c r="F99" s="12">
        <v>2.9</v>
      </c>
      <c r="G99" s="13">
        <v>85.66</v>
      </c>
      <c r="H99" s="13">
        <v>22.78</v>
      </c>
      <c r="I99" s="13">
        <v>62.88</v>
      </c>
      <c r="J99" s="48">
        <f>J98+68</f>
        <v>10213</v>
      </c>
      <c r="K99" s="48">
        <f t="shared" si="5"/>
        <v>13912.9386132316</v>
      </c>
      <c r="L99" s="48">
        <f t="shared" si="4"/>
        <v>874845.58</v>
      </c>
      <c r="M99" s="29"/>
      <c r="N99" s="29"/>
      <c r="O99" s="47"/>
    </row>
    <row r="100" spans="1:15">
      <c r="A100" s="11">
        <v>31</v>
      </c>
      <c r="B100" s="12" t="s">
        <v>102</v>
      </c>
      <c r="C100" s="12">
        <v>1602</v>
      </c>
      <c r="D100" s="12">
        <v>16</v>
      </c>
      <c r="E100" s="12" t="s">
        <v>22</v>
      </c>
      <c r="F100" s="12">
        <v>2.9</v>
      </c>
      <c r="G100" s="13">
        <v>85.66</v>
      </c>
      <c r="H100" s="13">
        <v>22.78</v>
      </c>
      <c r="I100" s="13">
        <v>62.88</v>
      </c>
      <c r="J100" s="48">
        <f>J99+68</f>
        <v>10281</v>
      </c>
      <c r="K100" s="48">
        <f t="shared" si="5"/>
        <v>14005.5734732824</v>
      </c>
      <c r="L100" s="48">
        <f t="shared" si="4"/>
        <v>880670.46</v>
      </c>
      <c r="M100" s="29"/>
      <c r="N100" s="29"/>
      <c r="O100" s="47"/>
    </row>
    <row r="101" spans="1:15">
      <c r="A101" s="11">
        <v>32</v>
      </c>
      <c r="B101" s="12" t="s">
        <v>102</v>
      </c>
      <c r="C101" s="12">
        <v>1702</v>
      </c>
      <c r="D101" s="12">
        <v>17</v>
      </c>
      <c r="E101" s="12" t="s">
        <v>22</v>
      </c>
      <c r="F101" s="12">
        <v>2.9</v>
      </c>
      <c r="G101" s="13">
        <v>85.66</v>
      </c>
      <c r="H101" s="13">
        <v>22.78</v>
      </c>
      <c r="I101" s="13">
        <v>62.88</v>
      </c>
      <c r="J101" s="48">
        <f>J100+68</f>
        <v>10349</v>
      </c>
      <c r="K101" s="48">
        <f t="shared" si="5"/>
        <v>14098.2083333333</v>
      </c>
      <c r="L101" s="48">
        <f t="shared" si="4"/>
        <v>886495.34</v>
      </c>
      <c r="M101" s="29"/>
      <c r="N101" s="29"/>
      <c r="O101" s="47"/>
    </row>
    <row r="102" spans="1:15">
      <c r="A102" s="42">
        <v>33</v>
      </c>
      <c r="B102" s="43" t="s">
        <v>102</v>
      </c>
      <c r="C102" s="43">
        <v>203</v>
      </c>
      <c r="D102" s="43">
        <v>2</v>
      </c>
      <c r="E102" s="43" t="s">
        <v>22</v>
      </c>
      <c r="F102" s="43">
        <v>2.9</v>
      </c>
      <c r="G102" s="44">
        <v>85.66</v>
      </c>
      <c r="H102" s="44">
        <v>22.78</v>
      </c>
      <c r="I102" s="44">
        <v>62.88</v>
      </c>
      <c r="J102" s="49">
        <v>9700</v>
      </c>
      <c r="K102" s="49">
        <f t="shared" si="5"/>
        <v>13214.0903307888</v>
      </c>
      <c r="L102" s="49">
        <f t="shared" si="4"/>
        <v>830902</v>
      </c>
      <c r="M102" s="50"/>
      <c r="N102" s="50"/>
      <c r="O102" s="47"/>
    </row>
    <row r="103" spans="1:15">
      <c r="A103" s="42">
        <v>34</v>
      </c>
      <c r="B103" s="43" t="s">
        <v>102</v>
      </c>
      <c r="C103" s="43">
        <v>303</v>
      </c>
      <c r="D103" s="43">
        <v>3</v>
      </c>
      <c r="E103" s="43" t="s">
        <v>22</v>
      </c>
      <c r="F103" s="43">
        <v>2.9</v>
      </c>
      <c r="G103" s="44">
        <v>85.66</v>
      </c>
      <c r="H103" s="44">
        <v>22.78</v>
      </c>
      <c r="I103" s="44">
        <v>62.88</v>
      </c>
      <c r="J103" s="49">
        <f>J102+38</f>
        <v>9738</v>
      </c>
      <c r="K103" s="49">
        <f t="shared" si="5"/>
        <v>13265.856870229</v>
      </c>
      <c r="L103" s="49">
        <f t="shared" si="4"/>
        <v>834157.08</v>
      </c>
      <c r="M103" s="50"/>
      <c r="N103" s="50"/>
      <c r="O103" s="47"/>
    </row>
    <row r="104" spans="1:15">
      <c r="A104" s="42">
        <v>35</v>
      </c>
      <c r="B104" s="43" t="s">
        <v>102</v>
      </c>
      <c r="C104" s="43">
        <v>403</v>
      </c>
      <c r="D104" s="43">
        <v>4</v>
      </c>
      <c r="E104" s="43" t="s">
        <v>22</v>
      </c>
      <c r="F104" s="43">
        <v>2.9</v>
      </c>
      <c r="G104" s="44">
        <v>85.66</v>
      </c>
      <c r="H104" s="44">
        <v>22.78</v>
      </c>
      <c r="I104" s="44">
        <v>62.88</v>
      </c>
      <c r="J104" s="49">
        <f>J103-20</f>
        <v>9718</v>
      </c>
      <c r="K104" s="49">
        <f t="shared" si="5"/>
        <v>13238.6113231552</v>
      </c>
      <c r="L104" s="49">
        <f t="shared" si="4"/>
        <v>832443.88</v>
      </c>
      <c r="M104" s="50"/>
      <c r="N104" s="50"/>
      <c r="O104" s="47"/>
    </row>
    <row r="105" spans="1:15">
      <c r="A105" s="42">
        <v>36</v>
      </c>
      <c r="B105" s="43" t="s">
        <v>102</v>
      </c>
      <c r="C105" s="43">
        <v>503</v>
      </c>
      <c r="D105" s="43">
        <v>5</v>
      </c>
      <c r="E105" s="43" t="s">
        <v>22</v>
      </c>
      <c r="F105" s="43">
        <v>2.9</v>
      </c>
      <c r="G105" s="44">
        <v>85.66</v>
      </c>
      <c r="H105" s="44">
        <v>22.78</v>
      </c>
      <c r="I105" s="44">
        <v>62.88</v>
      </c>
      <c r="J105" s="49">
        <f>J104+38</f>
        <v>9756</v>
      </c>
      <c r="K105" s="49">
        <f t="shared" si="5"/>
        <v>13290.3778625954</v>
      </c>
      <c r="L105" s="49">
        <f t="shared" si="4"/>
        <v>835698.96</v>
      </c>
      <c r="M105" s="50"/>
      <c r="N105" s="50"/>
      <c r="O105" s="47"/>
    </row>
    <row r="106" spans="1:15">
      <c r="A106" s="42">
        <v>37</v>
      </c>
      <c r="B106" s="43" t="s">
        <v>102</v>
      </c>
      <c r="C106" s="43">
        <v>603</v>
      </c>
      <c r="D106" s="43">
        <v>6</v>
      </c>
      <c r="E106" s="43" t="s">
        <v>22</v>
      </c>
      <c r="F106" s="43">
        <v>2.9</v>
      </c>
      <c r="G106" s="44">
        <v>85.66</v>
      </c>
      <c r="H106" s="44">
        <v>22.78</v>
      </c>
      <c r="I106" s="44">
        <v>62.88</v>
      </c>
      <c r="J106" s="49">
        <f>J105+38</f>
        <v>9794</v>
      </c>
      <c r="K106" s="49">
        <f t="shared" si="5"/>
        <v>13342.1444020356</v>
      </c>
      <c r="L106" s="49">
        <f t="shared" si="4"/>
        <v>838954.04</v>
      </c>
      <c r="M106" s="50"/>
      <c r="N106" s="50"/>
      <c r="O106" s="47"/>
    </row>
    <row r="107" spans="1:15">
      <c r="A107" s="42">
        <v>38</v>
      </c>
      <c r="B107" s="43" t="s">
        <v>102</v>
      </c>
      <c r="C107" s="43">
        <v>703</v>
      </c>
      <c r="D107" s="43">
        <v>7</v>
      </c>
      <c r="E107" s="43" t="s">
        <v>22</v>
      </c>
      <c r="F107" s="43">
        <v>2.9</v>
      </c>
      <c r="G107" s="44">
        <v>85.66</v>
      </c>
      <c r="H107" s="44">
        <v>22.78</v>
      </c>
      <c r="I107" s="44">
        <v>62.88</v>
      </c>
      <c r="J107" s="49">
        <f>J106+38</f>
        <v>9832</v>
      </c>
      <c r="K107" s="49">
        <f t="shared" si="5"/>
        <v>13393.9109414758</v>
      </c>
      <c r="L107" s="49">
        <f t="shared" si="4"/>
        <v>842209.12</v>
      </c>
      <c r="M107" s="50"/>
      <c r="N107" s="50"/>
      <c r="O107" s="47"/>
    </row>
    <row r="108" spans="1:15">
      <c r="A108" s="42">
        <v>39</v>
      </c>
      <c r="B108" s="43" t="s">
        <v>102</v>
      </c>
      <c r="C108" s="43">
        <v>803</v>
      </c>
      <c r="D108" s="43">
        <v>8</v>
      </c>
      <c r="E108" s="43" t="s">
        <v>22</v>
      </c>
      <c r="F108" s="43">
        <v>2.9</v>
      </c>
      <c r="G108" s="44">
        <v>85.66</v>
      </c>
      <c r="H108" s="44">
        <v>22.78</v>
      </c>
      <c r="I108" s="44">
        <v>62.88</v>
      </c>
      <c r="J108" s="49">
        <f>J107+48</f>
        <v>9880</v>
      </c>
      <c r="K108" s="49">
        <f t="shared" si="5"/>
        <v>13459.3002544529</v>
      </c>
      <c r="L108" s="49">
        <f t="shared" si="4"/>
        <v>846320.8</v>
      </c>
      <c r="M108" s="50"/>
      <c r="N108" s="50"/>
      <c r="O108" s="47"/>
    </row>
    <row r="109" spans="1:15">
      <c r="A109" s="42">
        <v>40</v>
      </c>
      <c r="B109" s="43" t="s">
        <v>102</v>
      </c>
      <c r="C109" s="43">
        <v>903</v>
      </c>
      <c r="D109" s="43">
        <v>9</v>
      </c>
      <c r="E109" s="43" t="s">
        <v>22</v>
      </c>
      <c r="F109" s="43">
        <v>2.9</v>
      </c>
      <c r="G109" s="44">
        <v>85.66</v>
      </c>
      <c r="H109" s="44">
        <v>22.78</v>
      </c>
      <c r="I109" s="44">
        <v>62.88</v>
      </c>
      <c r="J109" s="49">
        <f>J108+38</f>
        <v>9918</v>
      </c>
      <c r="K109" s="49">
        <f t="shared" si="5"/>
        <v>13511.0667938931</v>
      </c>
      <c r="L109" s="49">
        <f t="shared" si="4"/>
        <v>849575.88</v>
      </c>
      <c r="M109" s="50"/>
      <c r="N109" s="50"/>
      <c r="O109" s="47"/>
    </row>
    <row r="110" spans="1:15">
      <c r="A110" s="42">
        <v>41</v>
      </c>
      <c r="B110" s="43" t="s">
        <v>102</v>
      </c>
      <c r="C110" s="43">
        <v>1003</v>
      </c>
      <c r="D110" s="43">
        <v>10</v>
      </c>
      <c r="E110" s="43" t="s">
        <v>22</v>
      </c>
      <c r="F110" s="43">
        <v>2.9</v>
      </c>
      <c r="G110" s="44">
        <v>85.66</v>
      </c>
      <c r="H110" s="44">
        <v>22.78</v>
      </c>
      <c r="I110" s="44">
        <v>62.88</v>
      </c>
      <c r="J110" s="49">
        <f>J109+88</f>
        <v>10006</v>
      </c>
      <c r="K110" s="49">
        <f t="shared" si="5"/>
        <v>13630.9472010178</v>
      </c>
      <c r="L110" s="49">
        <f t="shared" si="4"/>
        <v>857113.96</v>
      </c>
      <c r="M110" s="50"/>
      <c r="N110" s="50"/>
      <c r="O110" s="47"/>
    </row>
    <row r="111" spans="1:15">
      <c r="A111" s="42">
        <v>42</v>
      </c>
      <c r="B111" s="43" t="s">
        <v>102</v>
      </c>
      <c r="C111" s="43">
        <v>1103</v>
      </c>
      <c r="D111" s="43">
        <v>11</v>
      </c>
      <c r="E111" s="43" t="s">
        <v>22</v>
      </c>
      <c r="F111" s="43">
        <v>2.9</v>
      </c>
      <c r="G111" s="44">
        <v>85.66</v>
      </c>
      <c r="H111" s="44">
        <v>22.78</v>
      </c>
      <c r="I111" s="44">
        <v>62.88</v>
      </c>
      <c r="J111" s="49">
        <f>J110+88</f>
        <v>10094</v>
      </c>
      <c r="K111" s="49">
        <f t="shared" si="5"/>
        <v>13750.8276081425</v>
      </c>
      <c r="L111" s="49">
        <f t="shared" si="4"/>
        <v>864652.04</v>
      </c>
      <c r="M111" s="50"/>
      <c r="N111" s="50"/>
      <c r="O111" s="47"/>
    </row>
    <row r="112" spans="1:15">
      <c r="A112" s="42">
        <v>43</v>
      </c>
      <c r="B112" s="43" t="s">
        <v>102</v>
      </c>
      <c r="C112" s="43">
        <v>1203</v>
      </c>
      <c r="D112" s="43">
        <v>12</v>
      </c>
      <c r="E112" s="43" t="s">
        <v>22</v>
      </c>
      <c r="F112" s="43">
        <v>2.9</v>
      </c>
      <c r="G112" s="44">
        <v>85.66</v>
      </c>
      <c r="H112" s="44">
        <v>22.78</v>
      </c>
      <c r="I112" s="44">
        <v>62.88</v>
      </c>
      <c r="J112" s="49">
        <f>J111+88</f>
        <v>10182</v>
      </c>
      <c r="K112" s="49">
        <f t="shared" si="5"/>
        <v>13870.7080152672</v>
      </c>
      <c r="L112" s="49">
        <f t="shared" si="4"/>
        <v>872190.12</v>
      </c>
      <c r="M112" s="50"/>
      <c r="N112" s="50"/>
      <c r="O112" s="47"/>
    </row>
    <row r="113" spans="1:15">
      <c r="A113" s="42">
        <v>44</v>
      </c>
      <c r="B113" s="43" t="s">
        <v>102</v>
      </c>
      <c r="C113" s="43">
        <v>1303</v>
      </c>
      <c r="D113" s="43">
        <v>13</v>
      </c>
      <c r="E113" s="43" t="s">
        <v>22</v>
      </c>
      <c r="F113" s="43">
        <v>2.9</v>
      </c>
      <c r="G113" s="44">
        <v>85.66</v>
      </c>
      <c r="H113" s="44">
        <v>22.78</v>
      </c>
      <c r="I113" s="44">
        <v>62.88</v>
      </c>
      <c r="J113" s="49">
        <f>J112+68</f>
        <v>10250</v>
      </c>
      <c r="K113" s="49">
        <f t="shared" si="5"/>
        <v>13963.3428753181</v>
      </c>
      <c r="L113" s="49">
        <f t="shared" si="4"/>
        <v>878015</v>
      </c>
      <c r="M113" s="50"/>
      <c r="N113" s="50"/>
      <c r="O113" s="47"/>
    </row>
    <row r="114" spans="1:15">
      <c r="A114" s="42">
        <v>45</v>
      </c>
      <c r="B114" s="43" t="s">
        <v>102</v>
      </c>
      <c r="C114" s="43">
        <v>1403</v>
      </c>
      <c r="D114" s="43">
        <v>14</v>
      </c>
      <c r="E114" s="43" t="s">
        <v>22</v>
      </c>
      <c r="F114" s="43">
        <v>2.9</v>
      </c>
      <c r="G114" s="44">
        <v>85.66</v>
      </c>
      <c r="H114" s="44">
        <v>22.78</v>
      </c>
      <c r="I114" s="44">
        <v>62.88</v>
      </c>
      <c r="J114" s="49">
        <f>J113+48</f>
        <v>10298</v>
      </c>
      <c r="K114" s="49">
        <f t="shared" si="5"/>
        <v>14028.7321882952</v>
      </c>
      <c r="L114" s="49">
        <f t="shared" si="4"/>
        <v>882126.68</v>
      </c>
      <c r="M114" s="50"/>
      <c r="N114" s="50"/>
      <c r="O114" s="47"/>
    </row>
    <row r="115" spans="1:15">
      <c r="A115" s="42">
        <v>46</v>
      </c>
      <c r="B115" s="43" t="s">
        <v>102</v>
      </c>
      <c r="C115" s="43">
        <v>1503</v>
      </c>
      <c r="D115" s="43">
        <v>15</v>
      </c>
      <c r="E115" s="43" t="s">
        <v>22</v>
      </c>
      <c r="F115" s="43">
        <v>2.9</v>
      </c>
      <c r="G115" s="44">
        <v>85.66</v>
      </c>
      <c r="H115" s="44">
        <v>22.78</v>
      </c>
      <c r="I115" s="44">
        <v>62.88</v>
      </c>
      <c r="J115" s="49">
        <f>J114+48</f>
        <v>10346</v>
      </c>
      <c r="K115" s="49">
        <f t="shared" si="5"/>
        <v>14094.1215012723</v>
      </c>
      <c r="L115" s="49">
        <f t="shared" si="4"/>
        <v>886238.36</v>
      </c>
      <c r="M115" s="50"/>
      <c r="N115" s="50"/>
      <c r="O115" s="47"/>
    </row>
    <row r="116" spans="1:15">
      <c r="A116" s="42">
        <v>47</v>
      </c>
      <c r="B116" s="43" t="s">
        <v>102</v>
      </c>
      <c r="C116" s="43">
        <v>1603</v>
      </c>
      <c r="D116" s="43">
        <v>16</v>
      </c>
      <c r="E116" s="43" t="s">
        <v>22</v>
      </c>
      <c r="F116" s="43">
        <v>2.9</v>
      </c>
      <c r="G116" s="44">
        <v>85.66</v>
      </c>
      <c r="H116" s="44">
        <v>22.78</v>
      </c>
      <c r="I116" s="44">
        <v>62.88</v>
      </c>
      <c r="J116" s="49">
        <f>J115+48</f>
        <v>10394</v>
      </c>
      <c r="K116" s="49">
        <f t="shared" si="5"/>
        <v>14159.5108142494</v>
      </c>
      <c r="L116" s="49">
        <f t="shared" si="4"/>
        <v>890350.04</v>
      </c>
      <c r="M116" s="50"/>
      <c r="N116" s="50"/>
      <c r="O116" s="47"/>
    </row>
    <row r="117" spans="1:15">
      <c r="A117" s="42">
        <v>48</v>
      </c>
      <c r="B117" s="43" t="s">
        <v>102</v>
      </c>
      <c r="C117" s="43">
        <v>1703</v>
      </c>
      <c r="D117" s="43">
        <v>17</v>
      </c>
      <c r="E117" s="43" t="s">
        <v>22</v>
      </c>
      <c r="F117" s="43">
        <v>2.9</v>
      </c>
      <c r="G117" s="44">
        <v>85.66</v>
      </c>
      <c r="H117" s="44">
        <v>22.78</v>
      </c>
      <c r="I117" s="44">
        <v>62.88</v>
      </c>
      <c r="J117" s="49">
        <f>J116+48</f>
        <v>10442</v>
      </c>
      <c r="K117" s="49">
        <f t="shared" si="5"/>
        <v>14224.9001272265</v>
      </c>
      <c r="L117" s="49">
        <f t="shared" si="4"/>
        <v>894461.72</v>
      </c>
      <c r="M117" s="50"/>
      <c r="N117" s="50"/>
      <c r="O117" s="47"/>
    </row>
    <row r="118" spans="1:15">
      <c r="A118" s="11">
        <v>49</v>
      </c>
      <c r="B118" s="12" t="s">
        <v>102</v>
      </c>
      <c r="C118" s="12">
        <v>204</v>
      </c>
      <c r="D118" s="12">
        <v>2</v>
      </c>
      <c r="E118" s="12" t="s">
        <v>55</v>
      </c>
      <c r="F118" s="12">
        <v>2.9</v>
      </c>
      <c r="G118" s="13">
        <v>94.44</v>
      </c>
      <c r="H118" s="13">
        <v>25.11</v>
      </c>
      <c r="I118" s="13">
        <v>69.33</v>
      </c>
      <c r="J118" s="48">
        <v>9730</v>
      </c>
      <c r="K118" s="48">
        <f t="shared" si="5"/>
        <v>13254.0199048031</v>
      </c>
      <c r="L118" s="48">
        <f t="shared" si="4"/>
        <v>918901.2</v>
      </c>
      <c r="M118" s="29"/>
      <c r="N118" s="29"/>
      <c r="O118" s="47"/>
    </row>
    <row r="119" spans="1:15">
      <c r="A119" s="11">
        <v>50</v>
      </c>
      <c r="B119" s="12" t="s">
        <v>102</v>
      </c>
      <c r="C119" s="12">
        <v>304</v>
      </c>
      <c r="D119" s="12">
        <v>3</v>
      </c>
      <c r="E119" s="12" t="s">
        <v>55</v>
      </c>
      <c r="F119" s="12">
        <v>2.9</v>
      </c>
      <c r="G119" s="13">
        <v>94.44</v>
      </c>
      <c r="H119" s="13">
        <v>25.11</v>
      </c>
      <c r="I119" s="13">
        <v>69.33</v>
      </c>
      <c r="J119" s="48">
        <f>J118+38</f>
        <v>9768</v>
      </c>
      <c r="K119" s="48">
        <f t="shared" si="5"/>
        <v>13305.7827780182</v>
      </c>
      <c r="L119" s="48">
        <f t="shared" si="4"/>
        <v>922489.92</v>
      </c>
      <c r="M119" s="29"/>
      <c r="N119" s="29"/>
      <c r="O119" s="47"/>
    </row>
    <row r="120" spans="1:15">
      <c r="A120" s="11">
        <v>51</v>
      </c>
      <c r="B120" s="12" t="s">
        <v>102</v>
      </c>
      <c r="C120" s="12">
        <v>404</v>
      </c>
      <c r="D120" s="12">
        <v>4</v>
      </c>
      <c r="E120" s="12" t="s">
        <v>55</v>
      </c>
      <c r="F120" s="12">
        <v>2.9</v>
      </c>
      <c r="G120" s="13">
        <v>94.44</v>
      </c>
      <c r="H120" s="13">
        <v>25.11</v>
      </c>
      <c r="I120" s="13">
        <v>69.33</v>
      </c>
      <c r="J120" s="48">
        <f>J119-20</f>
        <v>9748</v>
      </c>
      <c r="K120" s="48">
        <f t="shared" si="5"/>
        <v>13278.5391605366</v>
      </c>
      <c r="L120" s="48">
        <f t="shared" si="4"/>
        <v>920601.12</v>
      </c>
      <c r="M120" s="29"/>
      <c r="N120" s="29"/>
      <c r="O120" s="47"/>
    </row>
    <row r="121" spans="1:15">
      <c r="A121" s="11">
        <v>52</v>
      </c>
      <c r="B121" s="12" t="s">
        <v>102</v>
      </c>
      <c r="C121" s="12">
        <v>504</v>
      </c>
      <c r="D121" s="12">
        <v>5</v>
      </c>
      <c r="E121" s="12" t="s">
        <v>55</v>
      </c>
      <c r="F121" s="12">
        <v>2.9</v>
      </c>
      <c r="G121" s="13">
        <v>94.44</v>
      </c>
      <c r="H121" s="13">
        <v>25.11</v>
      </c>
      <c r="I121" s="13">
        <v>69.33</v>
      </c>
      <c r="J121" s="48">
        <f>J120+48</f>
        <v>9796</v>
      </c>
      <c r="K121" s="48">
        <f t="shared" si="5"/>
        <v>13343.9238424924</v>
      </c>
      <c r="L121" s="48">
        <f t="shared" si="4"/>
        <v>925134.24</v>
      </c>
      <c r="M121" s="29"/>
      <c r="N121" s="29"/>
      <c r="O121" s="47"/>
    </row>
    <row r="122" spans="1:15">
      <c r="A122" s="11">
        <v>53</v>
      </c>
      <c r="B122" s="12" t="s">
        <v>102</v>
      </c>
      <c r="C122" s="12">
        <v>604</v>
      </c>
      <c r="D122" s="12">
        <v>6</v>
      </c>
      <c r="E122" s="12" t="s">
        <v>55</v>
      </c>
      <c r="F122" s="12">
        <v>2.9</v>
      </c>
      <c r="G122" s="13">
        <v>94.44</v>
      </c>
      <c r="H122" s="13">
        <v>25.11</v>
      </c>
      <c r="I122" s="13">
        <v>69.33</v>
      </c>
      <c r="J122" s="48">
        <f>J121+48</f>
        <v>9844</v>
      </c>
      <c r="K122" s="48">
        <f t="shared" si="5"/>
        <v>13409.3085244483</v>
      </c>
      <c r="L122" s="48">
        <f t="shared" si="4"/>
        <v>929667.36</v>
      </c>
      <c r="M122" s="29"/>
      <c r="N122" s="29"/>
      <c r="O122" s="47"/>
    </row>
    <row r="123" spans="1:15">
      <c r="A123" s="11">
        <v>54</v>
      </c>
      <c r="B123" s="12" t="s">
        <v>102</v>
      </c>
      <c r="C123" s="12">
        <v>704</v>
      </c>
      <c r="D123" s="12">
        <v>7</v>
      </c>
      <c r="E123" s="12" t="s">
        <v>55</v>
      </c>
      <c r="F123" s="12">
        <v>2.9</v>
      </c>
      <c r="G123" s="13">
        <v>94.44</v>
      </c>
      <c r="H123" s="13">
        <v>25.11</v>
      </c>
      <c r="I123" s="13">
        <v>69.33</v>
      </c>
      <c r="J123" s="48">
        <f>J122+48</f>
        <v>9892</v>
      </c>
      <c r="K123" s="48">
        <f t="shared" si="5"/>
        <v>13474.6932064042</v>
      </c>
      <c r="L123" s="48">
        <f t="shared" si="4"/>
        <v>934200.48</v>
      </c>
      <c r="M123" s="29"/>
      <c r="N123" s="29"/>
      <c r="O123" s="47"/>
    </row>
    <row r="124" spans="1:15">
      <c r="A124" s="11">
        <v>55</v>
      </c>
      <c r="B124" s="12" t="s">
        <v>102</v>
      </c>
      <c r="C124" s="12">
        <v>804</v>
      </c>
      <c r="D124" s="12">
        <v>8</v>
      </c>
      <c r="E124" s="12" t="s">
        <v>55</v>
      </c>
      <c r="F124" s="12">
        <v>2.9</v>
      </c>
      <c r="G124" s="13">
        <v>94.44</v>
      </c>
      <c r="H124" s="13">
        <v>25.11</v>
      </c>
      <c r="I124" s="13">
        <v>69.33</v>
      </c>
      <c r="J124" s="48">
        <f>J123+38</f>
        <v>9930</v>
      </c>
      <c r="K124" s="48">
        <f t="shared" si="5"/>
        <v>13526.4560796192</v>
      </c>
      <c r="L124" s="48">
        <f t="shared" si="4"/>
        <v>937789.2</v>
      </c>
      <c r="M124" s="29"/>
      <c r="N124" s="29"/>
      <c r="O124" s="47"/>
    </row>
    <row r="125" spans="1:15">
      <c r="A125" s="11">
        <v>56</v>
      </c>
      <c r="B125" s="12" t="s">
        <v>102</v>
      </c>
      <c r="C125" s="12">
        <v>904</v>
      </c>
      <c r="D125" s="12">
        <v>9</v>
      </c>
      <c r="E125" s="12" t="s">
        <v>55</v>
      </c>
      <c r="F125" s="12">
        <v>2.9</v>
      </c>
      <c r="G125" s="13">
        <v>94.44</v>
      </c>
      <c r="H125" s="13">
        <v>25.11</v>
      </c>
      <c r="I125" s="13">
        <v>69.33</v>
      </c>
      <c r="J125" s="48">
        <f>J124+48</f>
        <v>9978</v>
      </c>
      <c r="K125" s="48">
        <f t="shared" si="5"/>
        <v>13591.8407615751</v>
      </c>
      <c r="L125" s="48">
        <f t="shared" si="4"/>
        <v>942322.32</v>
      </c>
      <c r="M125" s="29"/>
      <c r="N125" s="29"/>
      <c r="O125" s="47"/>
    </row>
    <row r="126" spans="1:15">
      <c r="A126" s="11">
        <v>57</v>
      </c>
      <c r="B126" s="12" t="s">
        <v>102</v>
      </c>
      <c r="C126" s="12">
        <v>1004</v>
      </c>
      <c r="D126" s="12">
        <v>10</v>
      </c>
      <c r="E126" s="12" t="s">
        <v>55</v>
      </c>
      <c r="F126" s="12">
        <v>2.9</v>
      </c>
      <c r="G126" s="13">
        <v>94.44</v>
      </c>
      <c r="H126" s="13">
        <v>25.11</v>
      </c>
      <c r="I126" s="13">
        <v>69.33</v>
      </c>
      <c r="J126" s="48">
        <f>J125+58</f>
        <v>10036</v>
      </c>
      <c r="K126" s="48">
        <f t="shared" si="5"/>
        <v>13670.8472522717</v>
      </c>
      <c r="L126" s="48">
        <f t="shared" si="4"/>
        <v>947799.84</v>
      </c>
      <c r="M126" s="29"/>
      <c r="N126" s="29"/>
      <c r="O126" s="47"/>
    </row>
    <row r="127" spans="1:15">
      <c r="A127" s="11">
        <v>58</v>
      </c>
      <c r="B127" s="12" t="s">
        <v>102</v>
      </c>
      <c r="C127" s="12">
        <v>1104</v>
      </c>
      <c r="D127" s="12">
        <v>11</v>
      </c>
      <c r="E127" s="12" t="s">
        <v>55</v>
      </c>
      <c r="F127" s="12">
        <v>2.9</v>
      </c>
      <c r="G127" s="13">
        <v>94.44</v>
      </c>
      <c r="H127" s="13">
        <v>25.11</v>
      </c>
      <c r="I127" s="13">
        <v>69.33</v>
      </c>
      <c r="J127" s="48">
        <f>J126+38</f>
        <v>10074</v>
      </c>
      <c r="K127" s="48">
        <f t="shared" si="5"/>
        <v>13722.6101254868</v>
      </c>
      <c r="L127" s="48">
        <f t="shared" si="4"/>
        <v>951388.56</v>
      </c>
      <c r="M127" s="29"/>
      <c r="N127" s="29"/>
      <c r="O127" s="47"/>
    </row>
    <row r="128" spans="1:15">
      <c r="A128" s="11">
        <v>59</v>
      </c>
      <c r="B128" s="12" t="s">
        <v>102</v>
      </c>
      <c r="C128" s="12">
        <v>1204</v>
      </c>
      <c r="D128" s="12">
        <v>12</v>
      </c>
      <c r="E128" s="12" t="s">
        <v>55</v>
      </c>
      <c r="F128" s="12">
        <v>2.9</v>
      </c>
      <c r="G128" s="13">
        <v>94.44</v>
      </c>
      <c r="H128" s="13">
        <v>25.11</v>
      </c>
      <c r="I128" s="13">
        <v>69.33</v>
      </c>
      <c r="J128" s="48">
        <f>J127+48</f>
        <v>10122</v>
      </c>
      <c r="K128" s="48">
        <f t="shared" si="5"/>
        <v>13787.9948074427</v>
      </c>
      <c r="L128" s="48">
        <f t="shared" si="4"/>
        <v>955921.68</v>
      </c>
      <c r="M128" s="29"/>
      <c r="N128" s="29"/>
      <c r="O128" s="47"/>
    </row>
    <row r="129" spans="1:15">
      <c r="A129" s="11">
        <v>60</v>
      </c>
      <c r="B129" s="12" t="s">
        <v>102</v>
      </c>
      <c r="C129" s="12">
        <v>1304</v>
      </c>
      <c r="D129" s="12">
        <v>13</v>
      </c>
      <c r="E129" s="12" t="s">
        <v>55</v>
      </c>
      <c r="F129" s="12">
        <v>2.9</v>
      </c>
      <c r="G129" s="13">
        <v>94.44</v>
      </c>
      <c r="H129" s="13">
        <v>25.11</v>
      </c>
      <c r="I129" s="13">
        <v>69.33</v>
      </c>
      <c r="J129" s="48">
        <f>J128+58</f>
        <v>10180</v>
      </c>
      <c r="K129" s="48">
        <f t="shared" si="5"/>
        <v>13867.0012981393</v>
      </c>
      <c r="L129" s="48">
        <f t="shared" si="4"/>
        <v>961399.2</v>
      </c>
      <c r="M129" s="29"/>
      <c r="N129" s="29"/>
      <c r="O129" s="47"/>
    </row>
    <row r="130" spans="1:15">
      <c r="A130" s="11">
        <v>61</v>
      </c>
      <c r="B130" s="12" t="s">
        <v>102</v>
      </c>
      <c r="C130" s="12">
        <v>1404</v>
      </c>
      <c r="D130" s="12">
        <v>14</v>
      </c>
      <c r="E130" s="12" t="s">
        <v>55</v>
      </c>
      <c r="F130" s="12">
        <v>2.9</v>
      </c>
      <c r="G130" s="13">
        <v>94.44</v>
      </c>
      <c r="H130" s="13">
        <v>25.11</v>
      </c>
      <c r="I130" s="13">
        <v>69.33</v>
      </c>
      <c r="J130" s="48">
        <f>J129+28</f>
        <v>10208</v>
      </c>
      <c r="K130" s="48">
        <f t="shared" si="5"/>
        <v>13905.1423626136</v>
      </c>
      <c r="L130" s="48">
        <f t="shared" si="4"/>
        <v>964043.52</v>
      </c>
      <c r="M130" s="29"/>
      <c r="N130" s="29"/>
      <c r="O130" s="47"/>
    </row>
    <row r="131" spans="1:15">
      <c r="A131" s="11">
        <v>62</v>
      </c>
      <c r="B131" s="12" t="s">
        <v>102</v>
      </c>
      <c r="C131" s="12">
        <v>1504</v>
      </c>
      <c r="D131" s="12">
        <v>15</v>
      </c>
      <c r="E131" s="12" t="s">
        <v>55</v>
      </c>
      <c r="F131" s="12">
        <v>2.9</v>
      </c>
      <c r="G131" s="13">
        <v>94.44</v>
      </c>
      <c r="H131" s="13">
        <v>25.11</v>
      </c>
      <c r="I131" s="13">
        <v>69.33</v>
      </c>
      <c r="J131" s="48">
        <f>J130+58</f>
        <v>10266</v>
      </c>
      <c r="K131" s="48">
        <f t="shared" si="5"/>
        <v>13984.1488533103</v>
      </c>
      <c r="L131" s="48">
        <f t="shared" si="4"/>
        <v>969521.04</v>
      </c>
      <c r="M131" s="29"/>
      <c r="N131" s="29"/>
      <c r="O131" s="47"/>
    </row>
    <row r="132" spans="1:15">
      <c r="A132" s="11">
        <v>63</v>
      </c>
      <c r="B132" s="12" t="s">
        <v>102</v>
      </c>
      <c r="C132" s="12">
        <v>1604</v>
      </c>
      <c r="D132" s="12">
        <v>16</v>
      </c>
      <c r="E132" s="12" t="s">
        <v>55</v>
      </c>
      <c r="F132" s="12">
        <v>2.9</v>
      </c>
      <c r="G132" s="13">
        <v>94.44</v>
      </c>
      <c r="H132" s="13">
        <v>25.11</v>
      </c>
      <c r="I132" s="13">
        <v>69.33</v>
      </c>
      <c r="J132" s="48">
        <f>J131+68</f>
        <v>10334</v>
      </c>
      <c r="K132" s="48">
        <f t="shared" si="5"/>
        <v>14076.7771527477</v>
      </c>
      <c r="L132" s="48">
        <f t="shared" si="4"/>
        <v>975942.96</v>
      </c>
      <c r="M132" s="29"/>
      <c r="N132" s="29"/>
      <c r="O132" s="47"/>
    </row>
    <row r="133" spans="1:15">
      <c r="A133" s="11">
        <v>64</v>
      </c>
      <c r="B133" s="12" t="s">
        <v>102</v>
      </c>
      <c r="C133" s="12">
        <v>1704</v>
      </c>
      <c r="D133" s="12">
        <v>17</v>
      </c>
      <c r="E133" s="12" t="s">
        <v>55</v>
      </c>
      <c r="F133" s="12">
        <v>2.9</v>
      </c>
      <c r="G133" s="13">
        <v>94.44</v>
      </c>
      <c r="H133" s="13">
        <v>25.11</v>
      </c>
      <c r="I133" s="13">
        <v>69.33</v>
      </c>
      <c r="J133" s="48">
        <f>J132+48</f>
        <v>10382</v>
      </c>
      <c r="K133" s="48">
        <f t="shared" si="5"/>
        <v>14142.1618347036</v>
      </c>
      <c r="L133" s="48">
        <f t="shared" si="4"/>
        <v>980476.08</v>
      </c>
      <c r="M133" s="29"/>
      <c r="N133" s="29"/>
      <c r="O133" s="47"/>
    </row>
    <row r="134" s="2" customFormat="1" ht="25.15" customHeight="1" spans="1:15">
      <c r="A134" s="51" t="s">
        <v>89</v>
      </c>
      <c r="B134" s="51"/>
      <c r="C134" s="51"/>
      <c r="D134" s="51"/>
      <c r="E134" s="51"/>
      <c r="F134" s="51"/>
      <c r="G134" s="52">
        <f>SUM(G6:G133)</f>
        <v>11462.54</v>
      </c>
      <c r="H134" s="53">
        <f>SUM(H6:H133)</f>
        <v>3074.56</v>
      </c>
      <c r="I134" s="63">
        <f>SUM(I6:I133)</f>
        <v>8461.44</v>
      </c>
      <c r="J134" s="64">
        <f>L134/G134</f>
        <v>10004.069989723</v>
      </c>
      <c r="K134" s="64">
        <f t="shared" si="5"/>
        <v>13552.3093492361</v>
      </c>
      <c r="L134" s="52">
        <f>SUM(L6:L133)</f>
        <v>114672052.42</v>
      </c>
      <c r="M134" s="52"/>
      <c r="N134" s="10"/>
      <c r="O134" s="65"/>
    </row>
    <row r="135" s="2" customFormat="1" ht="32.15" customHeight="1" spans="1:15">
      <c r="A135" s="54" t="s">
        <v>130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</row>
    <row r="136" s="2" customFormat="1" ht="74.15" customHeight="1" spans="1:15">
      <c r="A136" s="55" t="s">
        <v>104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</row>
    <row r="137" s="2" customFormat="1" ht="25.15" customHeight="1" spans="1:15">
      <c r="A137" s="57" t="s">
        <v>92</v>
      </c>
      <c r="B137" s="57"/>
      <c r="C137" s="57"/>
      <c r="D137" s="57"/>
      <c r="E137" s="57"/>
      <c r="F137" s="57"/>
      <c r="G137" s="57"/>
      <c r="H137" s="57"/>
      <c r="I137" s="57"/>
      <c r="J137" s="66"/>
      <c r="K137" s="57" t="s">
        <v>93</v>
      </c>
      <c r="L137" s="57"/>
      <c r="M137" s="57"/>
      <c r="N137" s="58"/>
      <c r="O137" s="62"/>
    </row>
    <row r="138" s="2" customFormat="1" ht="25.15" customHeight="1" spans="1:15">
      <c r="A138" s="57" t="s">
        <v>94</v>
      </c>
      <c r="B138" s="57"/>
      <c r="C138" s="57"/>
      <c r="D138" s="57"/>
      <c r="E138" s="57"/>
      <c r="F138" s="58"/>
      <c r="G138" s="58"/>
      <c r="H138" s="58"/>
      <c r="I138" s="58"/>
      <c r="J138" s="67"/>
      <c r="K138" s="57" t="s">
        <v>95</v>
      </c>
      <c r="L138" s="57"/>
      <c r="M138" s="57"/>
      <c r="N138" s="58"/>
      <c r="O138" s="62"/>
    </row>
    <row r="139" s="2" customFormat="1" ht="25.15" customHeight="1" spans="1:15">
      <c r="A139" s="57" t="s">
        <v>96</v>
      </c>
      <c r="B139" s="57"/>
      <c r="C139" s="57"/>
      <c r="D139" s="57"/>
      <c r="E139" s="57"/>
      <c r="J139" s="68"/>
      <c r="K139" s="68"/>
      <c r="O139" s="1"/>
    </row>
    <row r="140" s="1" customFormat="1" spans="1:15">
      <c r="A140" s="59" t="s">
        <v>104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="1" customFormat="1" spans="1:15">
      <c r="A141" s="61" t="s">
        <v>92</v>
      </c>
      <c r="B141" s="61"/>
      <c r="C141" s="61"/>
      <c r="D141" s="61"/>
      <c r="E141" s="61"/>
      <c r="F141" s="61"/>
      <c r="G141" s="61"/>
      <c r="H141" s="61"/>
      <c r="I141" s="61"/>
      <c r="J141" s="69"/>
      <c r="K141" s="61" t="s">
        <v>93</v>
      </c>
      <c r="L141" s="61"/>
      <c r="M141" s="61"/>
      <c r="N141" s="62"/>
      <c r="O141" s="62"/>
    </row>
    <row r="142" s="1" customFormat="1" spans="1:15">
      <c r="A142" s="61" t="s">
        <v>94</v>
      </c>
      <c r="B142" s="61"/>
      <c r="C142" s="61"/>
      <c r="D142" s="61"/>
      <c r="E142" s="61"/>
      <c r="F142" s="62"/>
      <c r="G142" s="62"/>
      <c r="H142" s="62"/>
      <c r="I142" s="62"/>
      <c r="J142" s="70"/>
      <c r="K142" s="61" t="s">
        <v>95</v>
      </c>
      <c r="L142" s="61"/>
      <c r="M142" s="61"/>
      <c r="N142" s="62"/>
      <c r="O142" s="62"/>
    </row>
    <row r="143" s="1" customFormat="1" spans="1:11">
      <c r="A143" s="61" t="s">
        <v>96</v>
      </c>
      <c r="B143" s="61"/>
      <c r="C143" s="61"/>
      <c r="D143" s="61"/>
      <c r="E143" s="61"/>
      <c r="J143" s="71"/>
      <c r="K143" s="71"/>
    </row>
    <row r="144" s="1" customFormat="1" spans="10:11">
      <c r="J144" s="71"/>
      <c r="K144" s="71"/>
    </row>
  </sheetData>
  <mergeCells count="32">
    <mergeCell ref="A1:B1"/>
    <mergeCell ref="A2:O2"/>
    <mergeCell ref="A134:F134"/>
    <mergeCell ref="A135:O135"/>
    <mergeCell ref="A136:O136"/>
    <mergeCell ref="A137:E137"/>
    <mergeCell ref="K137:L137"/>
    <mergeCell ref="A138:E138"/>
    <mergeCell ref="K138:L138"/>
    <mergeCell ref="A139:E139"/>
    <mergeCell ref="A140:O140"/>
    <mergeCell ref="A141:E141"/>
    <mergeCell ref="K141:L141"/>
    <mergeCell ref="A142:E142"/>
    <mergeCell ref="K142:L142"/>
    <mergeCell ref="A143:E14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6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9号楼</vt:lpstr>
      <vt:lpstr>已售</vt:lpstr>
      <vt:lpstr>Sheet3</vt:lpstr>
      <vt:lpstr>定价说明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</cp:lastModifiedBy>
  <dcterms:created xsi:type="dcterms:W3CDTF">2006-09-16T00:00:00Z</dcterms:created>
  <dcterms:modified xsi:type="dcterms:W3CDTF">2022-08-15T01:22:31Z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41167DB4149E419A8D62B3CFF8204BA0</vt:lpwstr>
  </property>
</Properties>
</file>