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70" firstSheet="2" activeTab="2"/>
  </bookViews>
  <sheets>
    <sheet name="表1财政拔款收支总表" sheetId="1" r:id="rId1"/>
    <sheet name="表2一般公共预算支出表" sheetId="2" r:id="rId2"/>
    <sheet name="表3一般公共预算基本支出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<sst xmlns="http://schemas.openxmlformats.org/spreadsheetml/2006/main" count="223" uniqueCount="135">
  <si>
    <t>部门预算公开表1</t>
  </si>
  <si>
    <t>清远市救助管理站部门财政拔款收支总表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</si>
  <si>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</si>
  <si>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</si>
  <si>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</si>
  <si>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</si>
  <si>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</si>
  <si>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</si>
  <si>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</si>
  <si>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</si>
  <si>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</si>
  <si>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</si>
  <si>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 （一）一般公共预算拔款</t>
  </si>
  <si>
    <t>（一）工资福利支出</t>
  </si>
  <si>
    <t xml:space="preserve">    （二）政府性基金预算拔款</t>
  </si>
  <si>
    <t>（二）商品和服务支出</t>
  </si>
  <si>
    <t>二、上年结转</t>
  </si>
  <si>
    <t>（三）对个人和家庭补助和服务支出</t>
  </si>
  <si>
    <t>二、结转下年</t>
  </si>
  <si>
    <t>收入总计</t>
  </si>
  <si>
    <t>支出总计</t>
  </si>
  <si>
    <t>填表说明：1.收入部分请根据附件3《2017年预算支出明细表》和附件6《结转专项资金明细表》填写该表</t>
  </si>
  <si>
    <t xml:space="preserve">          2.支出部分根据本表表2和表3填写</t>
  </si>
  <si>
    <t>部门预算公开表2</t>
  </si>
  <si>
    <t>清远市救助管理站部门一般公共预算支出表</t>
  </si>
  <si>
    <t>功能分类科目</t>
  </si>
  <si>
    <t>2016年执行数</t>
  </si>
  <si>
    <t>2017年预算数</t>
  </si>
  <si>
    <t>2017年预算数对比2016年执行数</t>
  </si>
  <si>
    <t>2017年预算数比2016年预算数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</si>
  <si>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</si>
  <si>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</si>
  <si>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</si>
  <si>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</si>
  <si>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</si>
  <si>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</si>
  <si>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</si>
  <si>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</si>
  <si>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 xml:space="preserve">项目支出 </t>
  </si>
  <si>
    <t xml:space="preserve">一般公共服务支出                                            </t>
  </si>
  <si>
    <t xml:space="preserve">组织事务                                                    </t>
  </si>
  <si>
    <t xml:space="preserve">事业运行                                                    </t>
  </si>
  <si>
    <t xml:space="preserve">其他组织事务支出                                            </t>
  </si>
  <si>
    <t xml:space="preserve">社会保障和就业支出                                          </t>
  </si>
  <si>
    <t xml:space="preserve">行政事业单位离退休                                          </t>
  </si>
  <si>
    <t xml:space="preserve">归口管理的行政单位离退休                                    </t>
  </si>
  <si>
    <t xml:space="preserve">抚恤                                                        </t>
  </si>
  <si>
    <t xml:space="preserve">死亡抚恤                                                    </t>
  </si>
  <si>
    <t xml:space="preserve">医疗卫生与计划生育支出                                      </t>
  </si>
  <si>
    <t xml:space="preserve">行政事业单位医疗                                            </t>
  </si>
  <si>
    <t xml:space="preserve">事业单位医疗                                                </t>
  </si>
  <si>
    <t xml:space="preserve">住房保障支出                                                </t>
  </si>
  <si>
    <t xml:space="preserve">住房改革支出                                                </t>
  </si>
  <si>
    <t xml:space="preserve">住房公积金                                                  </t>
  </si>
  <si>
    <t>填表说明：请根据附件3《2017年预算支出明细表》填写该表，但需要向上汇总一级（类）和二级科目（款）。有关科目请根据单位实际情况选择填写。</t>
  </si>
  <si>
    <t>部门预算公开表3</t>
  </si>
  <si>
    <t>清远市救助管理站部门一般公共预算基本支出表</t>
  </si>
  <si>
    <t>经济分类科目</t>
  </si>
  <si>
    <t>2017年基本支出</t>
  </si>
  <si>
    <t xml:space="preserve">   科目编码</t>
  </si>
  <si>
    <t>其中：公用经费</t>
  </si>
  <si>
    <t>基本工资</t>
  </si>
  <si>
    <t>津贴补贴</t>
  </si>
  <si>
    <t>社会保障缴费</t>
  </si>
  <si>
    <t>办公费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</si>
  <si>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</si>
  <si>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</si>
  <si>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</si>
  <si>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</si>
  <si>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</si>
  <si>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</si>
  <si>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</si>
  <si>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</si>
  <si>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</si>
  <si>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公务用车运行维护费</t>
  </si>
  <si>
    <t>其它商品和服务支出</t>
  </si>
  <si>
    <t>退休费</t>
  </si>
  <si>
    <t>救济费</t>
  </si>
  <si>
    <t>医疗费</t>
  </si>
  <si>
    <t>住房公积金</t>
  </si>
  <si>
    <t>其它对个人和家庭的补助</t>
  </si>
  <si>
    <t>填表说明：请根据预算下达文件的附件3 2017年预算支出明细表填写该表</t>
  </si>
  <si>
    <t>部门预算公开表4</t>
  </si>
  <si>
    <t>清远市救助管理站部门一般公共预算“三公”经费支出表</t>
  </si>
  <si>
    <t xml:space="preserve">                                                                                                                                      单位：万元</t>
  </si>
  <si>
    <t>2016年预算数</t>
  </si>
  <si>
    <t>2016年预算执行数</t>
  </si>
  <si>
    <t>因公出国（境）费</t>
  </si>
  <si>
    <t>公务用车购置及运行费</t>
  </si>
  <si>
    <t>公务用车购置费</t>
  </si>
  <si>
    <t>公务用车运行费</t>
  </si>
  <si>
    <t>填表说明：</t>
  </si>
  <si>
    <t>2016年预算情况，请根据2016年预算下达文件填写；2016年预算执行情况，请根据2016年部门决算情况填写；2017年预算请根据附件3预算支出明细表填写</t>
  </si>
  <si>
    <t>部门预算公开表5</t>
  </si>
  <si>
    <t>清远市救助管理站部门政府性基金预算支出表</t>
  </si>
  <si>
    <t xml:space="preserve">             单位：万元</t>
  </si>
  <si>
    <t>本年政府性基金预算支出</t>
  </si>
  <si>
    <t xml:space="preserve">备注 </t>
  </si>
  <si>
    <t>无政府性基金安排收入</t>
  </si>
  <si>
    <t>填写说明：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</si>
  <si>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</si>
  <si>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>2.如无相关数据，请注明无政府性基金安排收入</t>
  </si>
  <si>
    <t>说明： 无政府性基金安排收入</t>
  </si>
  <si>
    <t xml:space="preserve"> </t>
  </si>
  <si>
    <t>部门预算公开表6</t>
  </si>
  <si>
    <t>清远市救助管理站部门收支总表</t>
  </si>
  <si>
    <t xml:space="preserve">                单位：万元</t>
  </si>
  <si>
    <t>一、一般公共预算拔款收入</t>
  </si>
  <si>
    <t>二、政府性基金预算拔款收入</t>
  </si>
  <si>
    <t>三、事业收入</t>
  </si>
  <si>
    <t>（三）对个人和家庭和补助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</si>
  <si>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</si>
  <si>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</si>
  <si>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</si>
  <si>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</si>
  <si>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</si>
  <si>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</si>
  <si>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填表说明：该表以单位财务决算为基础填写，上年结转收入要以单位财务决算表为准，2017年收入要结合2017年财政拨款数，如部分事业单位有非财政拨款的事业性收入、经营收入和其他收入需要一并填写。支出情况根据表7和表8内容填写。</t>
  </si>
  <si>
    <t>部门预算公开表7</t>
  </si>
  <si>
    <t>清远市救助管理站部门收入总表</t>
  </si>
  <si>
    <t xml:space="preserve">            单位：万元</t>
  </si>
  <si>
    <t>科目</t>
  </si>
  <si>
    <t>一般公共预算拔款收入</t>
  </si>
  <si>
    <t>政府性基金预算拔款收入</t>
  </si>
  <si>
    <t>事业收入</t>
  </si>
  <si>
    <t>事业单位经营收入</t>
  </si>
  <si>
    <t>上级补助收入</t>
  </si>
  <si>
    <t>附属单位上缴收入</t>
  </si>
  <si>
    <t>其他收入</t>
  </si>
  <si>
    <t>部门预算公开表8</t>
  </si>
  <si>
    <t>清远市救助管理站部门支出总表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</si>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</sst>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  <numFmt numFmtId="178" formatCode="#,##0.00_);[Red]\(#,##0.00\)"/>
    <numFmt numFmtId="179" formatCode="0.00_);[Red]\(0.00\)"/>
    <numFmt numFmtId="180" formatCode="0.00_ "/>
  </numFmts>
  <fonts count="43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 vertical="center" wrapText="1"/>
    </xf>
    <xf numFmtId="176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1" xfId="0" applyNumberFormat="1" applyBorder="1" applyAlignment="1">
      <alignment vertical="center" wrapText="1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176" fontId="0" fillId="0" borderId="0" xfId="0" applyNumberFormat="1" applyFont="1" applyAlignment="1">
      <alignment/>
    </xf>
    <xf numFmtId="44" fontId="0" fillId="0" borderId="11" xfId="18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/>
    </xf>
    <xf numFmtId="10" fontId="0" fillId="0" borderId="11" xfId="0" applyNumberFormat="1" applyBorder="1" applyAlignment="1">
      <alignment vertical="center" wrapText="1"/>
    </xf>
    <xf numFmtId="177" fontId="0" fillId="0" borderId="11" xfId="0" applyNumberFormat="1" applyBorder="1" applyAlignment="1">
      <alignment vertical="center" wrapText="1"/>
    </xf>
    <xf numFmtId="178" fontId="0" fillId="0" borderId="11" xfId="0" applyNumberForma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179" fontId="0" fillId="0" borderId="11" xfId="0" applyNumberFormat="1" applyBorder="1" applyAlignment="1">
      <alignment vertical="center" wrapText="1"/>
    </xf>
    <xf numFmtId="179" fontId="0" fillId="0" borderId="11" xfId="0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0">
      <selection activeCell="A4" sqref="A4:B4"/>
    </sheetView>
  </sheetViews>
  <sheetFormatPr defaultColWidth="9.00390625" defaultRowHeight="14.25"/>
  <cols>
    <col min="1" max="1" width="33.25390625" style="0" customWidth="1"/>
    <col min="2" max="2" width="14.125" style="0" customWidth="1"/>
    <col min="3" max="3" width="27.875" style="0" customWidth="1"/>
    <col min="5" max="5" width="13.50390625" style="0" customWidth="1"/>
    <col min="6" max="6" width="16.50390625" style="0" customWidth="1"/>
  </cols>
  <sheetData>
    <row r="1" ht="14.25">
      <c r="F1" s="1" t="s">
        <v>0</v>
      </c>
    </row>
    <row r="2" spans="1:6" ht="54" customHeight="1">
      <c r="A2" s="3" t="s">
        <v>1</v>
      </c>
      <c r="B2" s="3"/>
      <c r="C2" s="3"/>
      <c r="D2" s="3"/>
      <c r="E2" s="3"/>
      <c r="F2" s="3"/>
    </row>
    <row r="3" spans="1:6" ht="14.25">
      <c r="A3" s="37"/>
      <c r="B3" s="37"/>
      <c r="C3" s="37"/>
      <c r="D3" s="37"/>
      <c r="E3" s="37"/>
      <c r="F3" s="21" t="s">
        <v>2</v>
      </c>
    </row>
    <row r="4" spans="1:6" ht="24" customHeight="1">
      <c r="A4" s="10" t="s">
        <v>3</v>
      </c>
      <c r="B4" s="10"/>
      <c r="C4" s="10" t="s">
        <v>4</v>
      </c>
      <c r="D4" s="10"/>
      <c r="E4" s="10"/>
      <c r="F4" s="10"/>
    </row>
    <row r="5" spans="1:6" ht="30" customHeight="1">
      <c r="A5" s="6" t="s">
        <v>5</v>
      </c>
      <c r="B5" s="6" t="s">
        <v>6</v>
      </c>
      <c r="C5" s="6" t="s">
        <v>5</v>
      </c>
      <c r="D5" s="6" t="s">
        <v>7</v>
      </c>
      <c r="E5" s="6" t="s">
        <v>8</v>
      </c>
      <c r="F5" s="6" t="s">
        <v>9</v>
      </c>
    </row>
    <row r="6" spans="1:6" ht="30" customHeight="1">
      <c r="A6" s="6" t="s">
        <v>10</v>
      </c>
      <c r="B6" s="13"/>
      <c r="C6" s="6" t="s">
        <v>11</v>
      </c>
      <c r="D6" s="13"/>
      <c r="E6" s="13"/>
      <c r="F6" s="13"/>
    </row>
    <row r="7" spans="1:6" ht="30" customHeight="1">
      <c r="A7" s="6" t="s">
        <v>12</v>
      </c>
      <c r="B7" s="13">
        <f>6402090/10000</f>
        <v>640.209</v>
      </c>
      <c r="C7" s="6" t="s">
        <v>13</v>
      </c>
      <c r="D7" s="13">
        <f aca="true" t="shared" si="0" ref="D7:D9">E7</f>
        <v>244.3946</v>
      </c>
      <c r="E7" s="13">
        <f>2443946/10000</f>
        <v>244.3946</v>
      </c>
      <c r="F7" s="13"/>
    </row>
    <row r="8" spans="1:6" ht="30" customHeight="1">
      <c r="A8" s="6" t="s">
        <v>14</v>
      </c>
      <c r="B8" s="13"/>
      <c r="C8" s="6" t="s">
        <v>15</v>
      </c>
      <c r="D8" s="13">
        <f t="shared" si="0"/>
        <v>82.37</v>
      </c>
      <c r="E8" s="13">
        <v>82.37</v>
      </c>
      <c r="F8" s="13"/>
    </row>
    <row r="9" spans="1:6" ht="30" customHeight="1">
      <c r="A9" s="6" t="s">
        <v>16</v>
      </c>
      <c r="B9" s="13"/>
      <c r="C9" s="6" t="s">
        <v>17</v>
      </c>
      <c r="D9" s="13">
        <f t="shared" si="0"/>
        <v>313.45</v>
      </c>
      <c r="E9" s="13">
        <v>313.45</v>
      </c>
      <c r="F9" s="13"/>
    </row>
    <row r="10" spans="1:6" ht="30" customHeight="1">
      <c r="A10" s="6" t="s">
        <v>12</v>
      </c>
      <c r="B10" s="13"/>
      <c r="C10" s="6"/>
      <c r="D10" s="13"/>
      <c r="E10" s="13"/>
      <c r="F10" s="13"/>
    </row>
    <row r="11" spans="1:6" ht="30" customHeight="1">
      <c r="A11" s="6" t="s">
        <v>14</v>
      </c>
      <c r="B11" s="13"/>
      <c r="C11" s="6"/>
      <c r="D11" s="13"/>
      <c r="E11" s="13"/>
      <c r="F11" s="13"/>
    </row>
    <row r="12" spans="1:6" ht="31.5" customHeight="1">
      <c r="A12" s="6"/>
      <c r="B12" s="13"/>
      <c r="C12" s="17"/>
      <c r="D12" s="13"/>
      <c r="E12" s="13"/>
      <c r="F12" s="13"/>
    </row>
    <row r="13" spans="1:6" ht="31.5" customHeight="1">
      <c r="A13" s="6"/>
      <c r="B13" s="13"/>
      <c r="C13" s="17"/>
      <c r="D13" s="13"/>
      <c r="E13" s="13"/>
      <c r="F13" s="13"/>
    </row>
    <row r="14" spans="1:6" ht="31.5" customHeight="1">
      <c r="A14" s="6"/>
      <c r="B14" s="13"/>
      <c r="C14" s="17"/>
      <c r="D14" s="13"/>
      <c r="E14" s="13"/>
      <c r="F14" s="13"/>
    </row>
    <row r="15" spans="1:6" ht="31.5" customHeight="1">
      <c r="A15" s="6"/>
      <c r="B15" s="13"/>
      <c r="C15" s="6"/>
      <c r="D15" s="13"/>
      <c r="E15" s="13"/>
      <c r="F15" s="13"/>
    </row>
    <row r="16" spans="1:6" ht="31.5" customHeight="1">
      <c r="A16" s="6"/>
      <c r="B16" s="13"/>
      <c r="C16" s="6" t="s">
        <v>18</v>
      </c>
      <c r="D16" s="13"/>
      <c r="E16" s="13"/>
      <c r="F16" s="13"/>
    </row>
    <row r="17" spans="1:6" ht="31.5" customHeight="1">
      <c r="A17" s="6"/>
      <c r="B17" s="13"/>
      <c r="C17" s="6"/>
      <c r="D17" s="13"/>
      <c r="E17" s="13"/>
      <c r="F17" s="13"/>
    </row>
    <row r="18" spans="1:6" ht="31.5" customHeight="1">
      <c r="A18" s="6" t="s">
        <v>19</v>
      </c>
      <c r="B18" s="13">
        <f>B7</f>
        <v>640.209</v>
      </c>
      <c r="C18" s="6" t="s">
        <v>20</v>
      </c>
      <c r="D18" s="13">
        <f>D7+D8+D9</f>
        <v>640.2146</v>
      </c>
      <c r="E18" s="13">
        <f>E7+E8+E9</f>
        <v>640.2146</v>
      </c>
      <c r="F18" s="13"/>
    </row>
    <row r="19" ht="31.5" customHeight="1"/>
    <row r="20" ht="31.5" customHeight="1">
      <c r="A20" s="26" t="s">
        <v>21</v>
      </c>
    </row>
    <row r="21" ht="14.25">
      <c r="A21" s="38" t="s">
        <v>22</v>
      </c>
    </row>
  </sheetData>
  <sheetProtection/>
  <mergeCells count="3">
    <mergeCell ref="A2:F2"/>
    <mergeCell ref="A4:B4"/>
    <mergeCell ref="C4:F4"/>
  </mergeCells>
  <printOptions horizontalCentered="1"/>
  <pageMargins left="0.63" right="0.63" top="0.98" bottom="0.98" header="0.51" footer="0.51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0">
      <selection activeCell="J12" sqref="J12"/>
    </sheetView>
  </sheetViews>
  <sheetFormatPr defaultColWidth="9.00390625" defaultRowHeight="14.25"/>
  <cols>
    <col min="1" max="1" width="8.50390625" style="0" customWidth="1"/>
    <col min="2" max="2" width="24.25390625" style="0" customWidth="1"/>
    <col min="3" max="3" width="12.125" style="0" customWidth="1"/>
    <col min="4" max="4" width="8.125" style="0" customWidth="1"/>
    <col min="5" max="5" width="11.625" style="0" customWidth="1"/>
    <col min="6" max="6" width="9.25390625" style="0" customWidth="1"/>
    <col min="7" max="7" width="9.875" style="0" customWidth="1"/>
    <col min="8" max="8" width="9.125" style="0" customWidth="1"/>
    <col min="9" max="9" width="13.75390625" style="0" bestFit="1" customWidth="1"/>
    <col min="10" max="10" width="10.375" style="0" bestFit="1" customWidth="1"/>
    <col min="11" max="12" width="12.625" style="0" bestFit="1" customWidth="1"/>
  </cols>
  <sheetData>
    <row r="1" spans="1:10" ht="14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48.75" customHeight="1">
      <c r="A4" s="10" t="s">
        <v>25</v>
      </c>
      <c r="B4" s="10"/>
      <c r="C4" s="10" t="s">
        <v>26</v>
      </c>
      <c r="D4" s="10" t="s">
        <v>27</v>
      </c>
      <c r="E4" s="10"/>
      <c r="F4" s="10"/>
      <c r="G4" s="10" t="s">
        <v>28</v>
      </c>
      <c r="H4" s="10"/>
      <c r="I4" s="43" t="s">
        <v>29</v>
      </c>
      <c r="J4" s="43"/>
    </row>
    <row r="5" spans="1:10" ht="22.5" customHeight="1">
      <c r="A5" s="10" t="s">
        <v>30</v>
      </c>
      <c r="B5" s="10" t="s">
        <v>31</v>
      </c>
      <c r="C5" s="10" t="s">
        <v>32</v>
      </c>
      <c r="D5" s="10" t="s">
        <v>33</v>
      </c>
      <c r="E5" s="10"/>
      <c r="F5" s="10"/>
      <c r="G5" s="10" t="s">
        <v>34</v>
      </c>
      <c r="H5" s="10" t="s">
        <v>35</v>
      </c>
      <c r="I5" s="10" t="s">
        <v>34</v>
      </c>
      <c r="J5" s="10" t="s">
        <v>35</v>
      </c>
    </row>
    <row r="6" spans="1:10" ht="22.5" customHeight="1">
      <c r="A6" s="10"/>
      <c r="B6" s="10"/>
      <c r="C6" s="10"/>
      <c r="D6" s="6" t="s">
        <v>36</v>
      </c>
      <c r="E6" s="6" t="s">
        <v>37</v>
      </c>
      <c r="F6" s="6" t="s">
        <v>38</v>
      </c>
      <c r="G6" s="10"/>
      <c r="H6" s="10"/>
      <c r="I6" s="10"/>
      <c r="J6" s="10"/>
    </row>
    <row r="7" spans="1:10" ht="22.5" customHeight="1">
      <c r="A7" s="6">
        <v>201</v>
      </c>
      <c r="B7" s="6" t="s">
        <v>39</v>
      </c>
      <c r="C7" s="13">
        <v>0</v>
      </c>
      <c r="D7" s="13"/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</row>
    <row r="8" spans="1:10" ht="22.5" customHeight="1">
      <c r="A8" s="6">
        <v>20132</v>
      </c>
      <c r="B8" s="6" t="s">
        <v>40</v>
      </c>
      <c r="C8" s="13">
        <v>0</v>
      </c>
      <c r="D8" s="13"/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</row>
    <row r="9" spans="1:10" ht="22.5" customHeight="1">
      <c r="A9" s="6">
        <v>2013250</v>
      </c>
      <c r="B9" s="6" t="s">
        <v>41</v>
      </c>
      <c r="C9" s="13">
        <v>0</v>
      </c>
      <c r="D9" s="13"/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</row>
    <row r="10" spans="1:10" ht="22.5" customHeight="1">
      <c r="A10" s="6">
        <v>2013299</v>
      </c>
      <c r="B10" s="6" t="s">
        <v>42</v>
      </c>
      <c r="C10" s="13">
        <v>0</v>
      </c>
      <c r="D10" s="13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ht="22.5" customHeight="1">
      <c r="A11" s="6">
        <v>208</v>
      </c>
      <c r="B11" s="6" t="s">
        <v>43</v>
      </c>
      <c r="C11" s="13">
        <v>450.9</v>
      </c>
      <c r="D11" s="13">
        <f>E11+F11</f>
        <v>545.4186</v>
      </c>
      <c r="E11" s="13">
        <f>3804186/10000</f>
        <v>380.4186</v>
      </c>
      <c r="F11" s="13">
        <f>1650000/10000</f>
        <v>165</v>
      </c>
      <c r="G11" s="13">
        <f aca="true" t="shared" si="0" ref="G11:G13">D11-C11</f>
        <v>94.51859999999999</v>
      </c>
      <c r="H11" s="39">
        <v>0.17</v>
      </c>
      <c r="I11" s="13">
        <v>82.55</v>
      </c>
      <c r="J11" s="39">
        <v>0.15</v>
      </c>
    </row>
    <row r="12" spans="1:10" ht="22.5" customHeight="1">
      <c r="A12" s="6">
        <v>20805</v>
      </c>
      <c r="B12" s="6" t="s">
        <v>44</v>
      </c>
      <c r="C12" s="13">
        <v>45.17</v>
      </c>
      <c r="D12" s="13">
        <f aca="true" t="shared" si="1" ref="D12:D21">E12+F12</f>
        <v>44.6436</v>
      </c>
      <c r="E12" s="13">
        <f>446436/10000</f>
        <v>44.6436</v>
      </c>
      <c r="F12" s="13">
        <v>0</v>
      </c>
      <c r="G12" s="40">
        <v>-0.53</v>
      </c>
      <c r="H12" s="39">
        <v>-0.01</v>
      </c>
      <c r="I12" s="40">
        <v>0</v>
      </c>
      <c r="J12" s="44">
        <v>0</v>
      </c>
    </row>
    <row r="13" spans="1:10" ht="27" customHeight="1">
      <c r="A13" s="6">
        <v>2080501</v>
      </c>
      <c r="B13" s="6" t="s">
        <v>45</v>
      </c>
      <c r="C13" s="13">
        <f aca="true" t="shared" si="2" ref="C13:C18">C12</f>
        <v>45.17</v>
      </c>
      <c r="D13" s="13">
        <f t="shared" si="1"/>
        <v>44.6436</v>
      </c>
      <c r="E13" s="13">
        <f>E12</f>
        <v>44.6436</v>
      </c>
      <c r="F13" s="13">
        <v>0</v>
      </c>
      <c r="G13" s="40">
        <f t="shared" si="0"/>
        <v>-0.5264000000000024</v>
      </c>
      <c r="H13" s="39">
        <v>-0.01</v>
      </c>
      <c r="I13" s="40">
        <v>0</v>
      </c>
      <c r="J13" s="44">
        <v>0</v>
      </c>
    </row>
    <row r="14" spans="1:10" ht="22.5" customHeight="1">
      <c r="A14" s="6">
        <v>20808</v>
      </c>
      <c r="B14" s="6" t="s">
        <v>46</v>
      </c>
      <c r="C14" s="13">
        <v>0</v>
      </c>
      <c r="D14" s="13">
        <f t="shared" si="1"/>
        <v>0</v>
      </c>
      <c r="E14" s="13">
        <v>0</v>
      </c>
      <c r="F14" s="13">
        <v>0</v>
      </c>
      <c r="G14" s="13">
        <v>0</v>
      </c>
      <c r="H14" s="39">
        <v>0</v>
      </c>
      <c r="I14" s="13">
        <v>0</v>
      </c>
      <c r="J14" s="45">
        <v>0</v>
      </c>
    </row>
    <row r="15" spans="1:10" ht="22.5" customHeight="1">
      <c r="A15" s="6">
        <v>2080801</v>
      </c>
      <c r="B15" s="6" t="s">
        <v>47</v>
      </c>
      <c r="C15" s="13">
        <v>0</v>
      </c>
      <c r="D15" s="13">
        <f t="shared" si="1"/>
        <v>0</v>
      </c>
      <c r="E15" s="13">
        <v>0</v>
      </c>
      <c r="F15" s="13">
        <v>0</v>
      </c>
      <c r="G15" s="13">
        <v>0</v>
      </c>
      <c r="H15" s="39">
        <v>0</v>
      </c>
      <c r="I15" s="13">
        <v>0</v>
      </c>
      <c r="J15" s="46">
        <v>0</v>
      </c>
    </row>
    <row r="16" spans="1:10" ht="22.5" customHeight="1">
      <c r="A16" s="6">
        <v>210</v>
      </c>
      <c r="B16" s="6" t="s">
        <v>48</v>
      </c>
      <c r="C16" s="13">
        <v>9.25</v>
      </c>
      <c r="D16" s="13">
        <f>D17</f>
        <v>8.3868</v>
      </c>
      <c r="E16" s="13">
        <f>E17</f>
        <v>8.3868</v>
      </c>
      <c r="F16" s="13">
        <v>0</v>
      </c>
      <c r="G16" s="40">
        <f aca="true" t="shared" si="3" ref="G16:G21">D16-C16</f>
        <v>-0.8632000000000009</v>
      </c>
      <c r="H16" s="39">
        <v>-0.1</v>
      </c>
      <c r="I16" s="40">
        <v>-0.86</v>
      </c>
      <c r="J16" s="39">
        <v>-0.1</v>
      </c>
    </row>
    <row r="17" spans="1:10" ht="22.5" customHeight="1">
      <c r="A17" s="6">
        <v>21011</v>
      </c>
      <c r="B17" s="6" t="s">
        <v>49</v>
      </c>
      <c r="C17" s="13">
        <f t="shared" si="2"/>
        <v>9.25</v>
      </c>
      <c r="D17" s="13">
        <f t="shared" si="1"/>
        <v>8.3868</v>
      </c>
      <c r="E17" s="13">
        <f>83868/10000</f>
        <v>8.3868</v>
      </c>
      <c r="F17" s="13">
        <v>0</v>
      </c>
      <c r="G17" s="40">
        <f t="shared" si="3"/>
        <v>-0.8632000000000009</v>
      </c>
      <c r="H17" s="39">
        <v>-0.1</v>
      </c>
      <c r="I17" s="40">
        <v>-0.86</v>
      </c>
      <c r="J17" s="39">
        <v>-0.1</v>
      </c>
    </row>
    <row r="18" spans="1:10" ht="22.5" customHeight="1">
      <c r="A18" s="6">
        <v>2101102</v>
      </c>
      <c r="B18" s="6" t="s">
        <v>50</v>
      </c>
      <c r="C18" s="13">
        <f t="shared" si="2"/>
        <v>9.25</v>
      </c>
      <c r="D18" s="13">
        <f t="shared" si="1"/>
        <v>8.3868</v>
      </c>
      <c r="E18" s="13">
        <f>83868/10000</f>
        <v>8.3868</v>
      </c>
      <c r="F18" s="13">
        <v>0</v>
      </c>
      <c r="G18" s="40">
        <f t="shared" si="3"/>
        <v>-0.8632000000000009</v>
      </c>
      <c r="H18" s="39">
        <v>-0.1</v>
      </c>
      <c r="I18" s="40">
        <v>-0.86</v>
      </c>
      <c r="J18" s="39">
        <v>-0.1</v>
      </c>
    </row>
    <row r="19" spans="1:10" ht="22.5" customHeight="1">
      <c r="A19" s="6">
        <v>221</v>
      </c>
      <c r="B19" s="6" t="s">
        <v>51</v>
      </c>
      <c r="C19" s="13">
        <v>46.08</v>
      </c>
      <c r="D19" s="13">
        <f>D20</f>
        <v>41.76</v>
      </c>
      <c r="E19" s="13">
        <f>E20</f>
        <v>41.76</v>
      </c>
      <c r="F19" s="13">
        <v>0</v>
      </c>
      <c r="G19" s="40">
        <f t="shared" si="3"/>
        <v>-4.32</v>
      </c>
      <c r="H19" s="39">
        <v>-0.1</v>
      </c>
      <c r="I19" s="40">
        <v>-4.32</v>
      </c>
      <c r="J19" s="39">
        <v>-0.1</v>
      </c>
    </row>
    <row r="20" spans="1:10" ht="22.5" customHeight="1">
      <c r="A20" s="6">
        <v>22102</v>
      </c>
      <c r="B20" s="6" t="s">
        <v>52</v>
      </c>
      <c r="C20" s="13">
        <v>46.08</v>
      </c>
      <c r="D20" s="13">
        <f t="shared" si="1"/>
        <v>41.76</v>
      </c>
      <c r="E20" s="13">
        <f>417600/10000</f>
        <v>41.76</v>
      </c>
      <c r="F20" s="13">
        <v>0</v>
      </c>
      <c r="G20" s="40">
        <f t="shared" si="3"/>
        <v>-4.32</v>
      </c>
      <c r="H20" s="39">
        <v>-0.1</v>
      </c>
      <c r="I20" s="40">
        <f aca="true" t="shared" si="4" ref="I19:I21">D20-460800/10000</f>
        <v>-4.32</v>
      </c>
      <c r="J20" s="39">
        <v>-0.1</v>
      </c>
    </row>
    <row r="21" spans="1:10" ht="22.5" customHeight="1">
      <c r="A21" s="6">
        <v>2210201</v>
      </c>
      <c r="B21" s="6" t="s">
        <v>53</v>
      </c>
      <c r="C21" s="13">
        <v>46.08</v>
      </c>
      <c r="D21" s="13">
        <f t="shared" si="1"/>
        <v>41.76</v>
      </c>
      <c r="E21" s="13">
        <f>417600/10000</f>
        <v>41.76</v>
      </c>
      <c r="F21" s="13">
        <v>0</v>
      </c>
      <c r="G21" s="40">
        <f t="shared" si="3"/>
        <v>-4.32</v>
      </c>
      <c r="H21" s="39">
        <v>-0.1</v>
      </c>
      <c r="I21" s="40">
        <f t="shared" si="4"/>
        <v>-4.32</v>
      </c>
      <c r="J21" s="39">
        <v>-0.1</v>
      </c>
    </row>
    <row r="22" spans="1:10" ht="22.5" customHeight="1">
      <c r="A22" s="6" t="s">
        <v>7</v>
      </c>
      <c r="B22" s="6"/>
      <c r="C22" s="13">
        <f aca="true" t="shared" si="5" ref="C22:H22">C11+C12+C16+C19</f>
        <v>551.4</v>
      </c>
      <c r="D22" s="13">
        <f t="shared" si="5"/>
        <v>640.209</v>
      </c>
      <c r="E22" s="13">
        <f t="shared" si="5"/>
        <v>475.209</v>
      </c>
      <c r="F22" s="13">
        <f>F11</f>
        <v>165</v>
      </c>
      <c r="G22" s="41">
        <f t="shared" si="5"/>
        <v>88.80539999999999</v>
      </c>
      <c r="H22" s="13"/>
      <c r="I22" s="41">
        <f>I11+I12+I16+I19</f>
        <v>77.37</v>
      </c>
      <c r="J22" s="39"/>
    </row>
    <row r="24" spans="1:10" ht="57" customHeight="1">
      <c r="A24" s="42" t="s">
        <v>54</v>
      </c>
      <c r="B24" s="42"/>
      <c r="C24" s="42"/>
      <c r="D24" s="42"/>
      <c r="E24" s="42"/>
      <c r="F24" s="42"/>
      <c r="G24" s="42"/>
      <c r="H24" s="42"/>
      <c r="I24" s="42"/>
      <c r="J24" s="42"/>
    </row>
  </sheetData>
  <sheetProtection/>
  <mergeCells count="16">
    <mergeCell ref="A1:J1"/>
    <mergeCell ref="A2:J2"/>
    <mergeCell ref="A3:J3"/>
    <mergeCell ref="A4:B4"/>
    <mergeCell ref="D4:F4"/>
    <mergeCell ref="G4:H4"/>
    <mergeCell ref="I4:J4"/>
    <mergeCell ref="D5:F5"/>
    <mergeCell ref="A24:J24"/>
    <mergeCell ref="A5:A6"/>
    <mergeCell ref="B5:B6"/>
    <mergeCell ref="C5:C6"/>
    <mergeCell ref="G5:G6"/>
    <mergeCell ref="H5:H6"/>
    <mergeCell ref="I5:I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3">
      <selection activeCell="C13" sqref="C13"/>
    </sheetView>
  </sheetViews>
  <sheetFormatPr defaultColWidth="9.00390625" defaultRowHeight="14.25"/>
  <cols>
    <col min="1" max="1" width="17.75390625" style="0" customWidth="1"/>
    <col min="2" max="2" width="19.625" style="0" customWidth="1"/>
    <col min="3" max="3" width="14.375" style="0" customWidth="1"/>
    <col min="4" max="4" width="20.75390625" style="0" customWidth="1"/>
    <col min="6" max="6" width="12.625" style="0" bestFit="1" customWidth="1"/>
  </cols>
  <sheetData>
    <row r="1" spans="1:11" ht="24.75" customHeight="1">
      <c r="A1" s="1" t="s">
        <v>55</v>
      </c>
      <c r="B1" s="2"/>
      <c r="C1" s="2"/>
      <c r="D1" s="2"/>
      <c r="E1" s="29"/>
      <c r="F1" s="29"/>
      <c r="G1" s="29"/>
      <c r="H1" s="29"/>
      <c r="I1" s="29"/>
      <c r="J1" s="29"/>
      <c r="K1" s="29"/>
    </row>
    <row r="2" spans="1:11" ht="29.25" customHeight="1">
      <c r="A2" s="20" t="s">
        <v>56</v>
      </c>
      <c r="B2" s="20"/>
      <c r="C2" s="20"/>
      <c r="D2" s="20"/>
      <c r="E2" s="29"/>
      <c r="F2" s="29"/>
      <c r="G2" s="29"/>
      <c r="H2" s="29"/>
      <c r="I2" s="29"/>
      <c r="J2" s="29"/>
      <c r="K2" s="29"/>
    </row>
    <row r="3" spans="1:11" ht="14.25">
      <c r="A3" s="21" t="s">
        <v>2</v>
      </c>
      <c r="B3" s="21"/>
      <c r="C3" s="21"/>
      <c r="D3" s="21"/>
      <c r="E3" s="29"/>
      <c r="F3" s="29"/>
      <c r="G3" s="29"/>
      <c r="H3" s="29"/>
      <c r="I3" s="29"/>
      <c r="J3" s="29"/>
      <c r="K3" s="29"/>
    </row>
    <row r="4" spans="1:4" ht="32.25" customHeight="1">
      <c r="A4" s="10" t="s">
        <v>57</v>
      </c>
      <c r="B4" s="10"/>
      <c r="C4" s="33" t="s">
        <v>58</v>
      </c>
      <c r="D4" s="33"/>
    </row>
    <row r="5" spans="1:4" ht="22.5" customHeight="1">
      <c r="A5" s="10" t="s">
        <v>59</v>
      </c>
      <c r="B5" s="10" t="s">
        <v>31</v>
      </c>
      <c r="C5" s="10" t="s">
        <v>7</v>
      </c>
      <c r="D5" s="10" t="s">
        <v>60</v>
      </c>
    </row>
    <row r="6" spans="1:4" ht="22.5" customHeight="1">
      <c r="A6" s="6">
        <v>30101</v>
      </c>
      <c r="B6" s="6" t="s">
        <v>61</v>
      </c>
      <c r="C6" s="13">
        <f>850860/10000</f>
        <v>85.086</v>
      </c>
      <c r="D6" s="34"/>
    </row>
    <row r="7" spans="1:4" ht="22.5" customHeight="1">
      <c r="A7" s="6">
        <v>30102</v>
      </c>
      <c r="B7" s="6" t="s">
        <v>62</v>
      </c>
      <c r="C7" s="13">
        <f>1506028/10000</f>
        <v>150.6028</v>
      </c>
      <c r="D7" s="13"/>
    </row>
    <row r="8" spans="1:4" ht="22.5" customHeight="1">
      <c r="A8" s="6">
        <v>30104</v>
      </c>
      <c r="B8" s="6" t="s">
        <v>63</v>
      </c>
      <c r="C8" s="13">
        <f>98868/10000</f>
        <v>9.8868</v>
      </c>
      <c r="D8" s="13">
        <v>1.5</v>
      </c>
    </row>
    <row r="9" spans="1:4" ht="22.5" customHeight="1">
      <c r="A9" s="6">
        <v>30201</v>
      </c>
      <c r="B9" s="6" t="s">
        <v>64</v>
      </c>
      <c r="C9" s="13">
        <f>80000/10000</f>
        <v>8</v>
      </c>
      <c r="D9" s="13">
        <v>2.5</v>
      </c>
    </row>
    <row r="10" spans="1:4" ht="22.5" customHeight="1">
      <c r="A10" s="6">
        <v>30205</v>
      </c>
      <c r="B10" s="6" t="s">
        <v>65</v>
      </c>
      <c r="C10" s="13">
        <f>30000/10000</f>
        <v>3</v>
      </c>
      <c r="D10" s="13">
        <v>1</v>
      </c>
    </row>
    <row r="11" spans="1:4" ht="22.5" customHeight="1">
      <c r="A11" s="6">
        <v>30206</v>
      </c>
      <c r="B11" s="6" t="s">
        <v>66</v>
      </c>
      <c r="C11" s="13">
        <v>8</v>
      </c>
      <c r="D11" s="13">
        <v>2</v>
      </c>
    </row>
    <row r="12" spans="1:4" ht="22.5" customHeight="1">
      <c r="A12" s="6">
        <v>30207</v>
      </c>
      <c r="B12" s="6" t="s">
        <v>67</v>
      </c>
      <c r="C12" s="13">
        <v>4</v>
      </c>
      <c r="D12" s="13">
        <v>0.5</v>
      </c>
    </row>
    <row r="13" spans="1:4" ht="22.5" customHeight="1">
      <c r="A13" s="6">
        <v>30211</v>
      </c>
      <c r="B13" s="6" t="s">
        <v>68</v>
      </c>
      <c r="C13" s="13">
        <v>7</v>
      </c>
      <c r="D13" s="13">
        <v>0.5</v>
      </c>
    </row>
    <row r="14" spans="1:4" ht="22.5" customHeight="1">
      <c r="A14" s="6">
        <v>30213</v>
      </c>
      <c r="B14" s="6" t="s">
        <v>69</v>
      </c>
      <c r="C14" s="13">
        <v>8</v>
      </c>
      <c r="D14" s="13"/>
    </row>
    <row r="15" spans="1:4" ht="22.5" customHeight="1">
      <c r="A15" s="6">
        <v>30215</v>
      </c>
      <c r="B15" s="6" t="s">
        <v>70</v>
      </c>
      <c r="C15" s="13">
        <v>1</v>
      </c>
      <c r="D15" s="13"/>
    </row>
    <row r="16" spans="1:4" ht="22.5" customHeight="1">
      <c r="A16" s="6">
        <v>30216</v>
      </c>
      <c r="B16" s="6" t="s">
        <v>71</v>
      </c>
      <c r="C16" s="13">
        <v>0.5</v>
      </c>
      <c r="D16" s="13"/>
    </row>
    <row r="17" spans="1:4" ht="22.5" customHeight="1">
      <c r="A17" s="6">
        <v>30217</v>
      </c>
      <c r="B17" s="6" t="s">
        <v>72</v>
      </c>
      <c r="C17" s="13">
        <v>7</v>
      </c>
      <c r="D17" s="13">
        <v>0.8</v>
      </c>
    </row>
    <row r="18" spans="1:4" ht="22.5" customHeight="1">
      <c r="A18" s="6">
        <v>30228</v>
      </c>
      <c r="B18" s="6" t="s">
        <v>73</v>
      </c>
      <c r="C18" s="13">
        <f>21000/10000</f>
        <v>2.1</v>
      </c>
      <c r="D18" s="13">
        <v>2.1</v>
      </c>
    </row>
    <row r="19" spans="1:4" ht="22.5" customHeight="1">
      <c r="A19" s="6">
        <v>30231</v>
      </c>
      <c r="B19" s="6" t="s">
        <v>74</v>
      </c>
      <c r="C19" s="13">
        <v>20</v>
      </c>
      <c r="D19" s="13">
        <v>3.2</v>
      </c>
    </row>
    <row r="20" spans="1:4" ht="22.5" customHeight="1">
      <c r="A20" s="6">
        <v>30299</v>
      </c>
      <c r="B20" s="5" t="s">
        <v>75</v>
      </c>
      <c r="C20" s="13"/>
      <c r="D20" s="13">
        <v>26.5</v>
      </c>
    </row>
    <row r="21" spans="1:4" ht="22.5" customHeight="1">
      <c r="A21" s="6">
        <v>30302</v>
      </c>
      <c r="B21" s="6" t="s">
        <v>76</v>
      </c>
      <c r="C21" s="13">
        <f>446436/10000</f>
        <v>44.6436</v>
      </c>
      <c r="D21" s="13"/>
    </row>
    <row r="22" spans="1:4" ht="22.5" customHeight="1">
      <c r="A22" s="6">
        <v>30306</v>
      </c>
      <c r="B22" s="6" t="s">
        <v>77</v>
      </c>
      <c r="C22" s="13">
        <f>1796454/10000</f>
        <v>179.6454</v>
      </c>
      <c r="D22" s="13"/>
    </row>
    <row r="23" spans="1:4" ht="22.5" customHeight="1">
      <c r="A23" s="6">
        <v>30307</v>
      </c>
      <c r="B23" s="6" t="s">
        <v>78</v>
      </c>
      <c r="C23" s="13">
        <f>83868/10000</f>
        <v>8.3868</v>
      </c>
      <c r="D23" s="13"/>
    </row>
    <row r="24" spans="1:4" ht="22.5" customHeight="1">
      <c r="A24" s="6">
        <v>30311</v>
      </c>
      <c r="B24" s="6" t="s">
        <v>79</v>
      </c>
      <c r="C24" s="13">
        <f>417600/10000</f>
        <v>41.76</v>
      </c>
      <c r="D24" s="13"/>
    </row>
    <row r="25" spans="1:4" ht="45" customHeight="1">
      <c r="A25" s="6">
        <v>30399</v>
      </c>
      <c r="B25" s="6" t="s">
        <v>80</v>
      </c>
      <c r="C25" s="13">
        <v>51.6</v>
      </c>
      <c r="D25" s="13"/>
    </row>
    <row r="26" spans="1:4" ht="30.75" customHeight="1">
      <c r="A26" s="35" t="s">
        <v>7</v>
      </c>
      <c r="B26" s="35"/>
      <c r="C26" s="36">
        <f>SUM(C6:C25)</f>
        <v>640.2114</v>
      </c>
      <c r="D26" s="36">
        <f>SUM(D7:D25)</f>
        <v>40.6</v>
      </c>
    </row>
    <row r="27" spans="1:4" ht="13.5" customHeight="1">
      <c r="A27" s="37"/>
      <c r="B27" s="37"/>
      <c r="C27" s="23"/>
      <c r="D27" s="23"/>
    </row>
    <row r="28" ht="14.25">
      <c r="A28" s="38" t="s">
        <v>81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1" right="0.24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F1">
      <selection activeCell="O8" sqref="O8"/>
    </sheetView>
  </sheetViews>
  <sheetFormatPr defaultColWidth="9.00390625" defaultRowHeight="14.25"/>
  <cols>
    <col min="2" max="2" width="9.375" style="0" customWidth="1"/>
    <col min="3" max="3" width="8.125" style="0" customWidth="1"/>
    <col min="6" max="6" width="8.00390625" style="0" customWidth="1"/>
    <col min="8" max="8" width="8.625" style="0" customWidth="1"/>
  </cols>
  <sheetData>
    <row r="1" spans="1:18" ht="24.75" customHeight="1">
      <c r="A1" s="28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31.5" customHeight="1">
      <c r="A2" s="30" t="s">
        <v>83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4.25">
      <c r="A3" s="31" t="s">
        <v>84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27.75" customHeight="1">
      <c r="A4" s="10" t="s">
        <v>85</v>
      </c>
      <c r="B4" s="10"/>
      <c r="C4" s="10"/>
      <c r="D4" s="10"/>
      <c r="E4" s="10"/>
      <c r="F4" s="10"/>
      <c r="G4" s="10" t="s">
        <v>86</v>
      </c>
      <c r="H4" s="10"/>
      <c r="I4" s="10"/>
      <c r="J4" s="10"/>
      <c r="K4" s="10"/>
      <c r="L4" s="10"/>
      <c r="M4" s="10" t="s">
        <v>27</v>
      </c>
      <c r="N4" s="10"/>
      <c r="O4" s="10"/>
      <c r="P4" s="10"/>
      <c r="Q4" s="10"/>
      <c r="R4" s="10"/>
    </row>
    <row r="5" spans="1:18" ht="24.75" customHeight="1">
      <c r="A5" s="10" t="s">
        <v>7</v>
      </c>
      <c r="B5" s="10" t="s">
        <v>87</v>
      </c>
      <c r="C5" s="10" t="s">
        <v>88</v>
      </c>
      <c r="D5" s="10"/>
      <c r="E5" s="10"/>
      <c r="F5" s="10" t="s">
        <v>72</v>
      </c>
      <c r="G5" s="10" t="s">
        <v>7</v>
      </c>
      <c r="H5" s="10" t="s">
        <v>87</v>
      </c>
      <c r="I5" s="10" t="s">
        <v>88</v>
      </c>
      <c r="J5" s="10"/>
      <c r="K5" s="10"/>
      <c r="L5" s="10" t="s">
        <v>72</v>
      </c>
      <c r="M5" s="10" t="s">
        <v>7</v>
      </c>
      <c r="N5" s="10" t="s">
        <v>87</v>
      </c>
      <c r="O5" s="10" t="s">
        <v>88</v>
      </c>
      <c r="P5" s="10"/>
      <c r="Q5" s="10"/>
      <c r="R5" s="10" t="s">
        <v>72</v>
      </c>
    </row>
    <row r="6" spans="1:18" ht="33" customHeight="1">
      <c r="A6" s="10"/>
      <c r="B6" s="10"/>
      <c r="C6" s="6" t="s">
        <v>36</v>
      </c>
      <c r="D6" s="6" t="s">
        <v>89</v>
      </c>
      <c r="E6" s="6" t="s">
        <v>90</v>
      </c>
      <c r="F6" s="10"/>
      <c r="G6" s="10"/>
      <c r="H6" s="10"/>
      <c r="I6" s="6" t="s">
        <v>36</v>
      </c>
      <c r="J6" s="6" t="s">
        <v>89</v>
      </c>
      <c r="K6" s="6" t="s">
        <v>90</v>
      </c>
      <c r="L6" s="10"/>
      <c r="M6" s="10"/>
      <c r="N6" s="10"/>
      <c r="O6" s="6" t="s">
        <v>36</v>
      </c>
      <c r="P6" s="6" t="s">
        <v>89</v>
      </c>
      <c r="Q6" s="6" t="s">
        <v>90</v>
      </c>
      <c r="R6" s="10"/>
    </row>
    <row r="7" spans="1:18" ht="28.5" customHeight="1">
      <c r="A7" s="13">
        <f>27</f>
        <v>27</v>
      </c>
      <c r="B7" s="13">
        <v>0</v>
      </c>
      <c r="C7" s="13">
        <f>E7+D7</f>
        <v>20</v>
      </c>
      <c r="D7" s="13">
        <v>0</v>
      </c>
      <c r="E7" s="13">
        <v>20</v>
      </c>
      <c r="F7" s="13">
        <v>7</v>
      </c>
      <c r="G7" s="13">
        <f>I7+L7</f>
        <v>16.14</v>
      </c>
      <c r="H7" s="13">
        <v>0</v>
      </c>
      <c r="I7" s="13">
        <f>J7+K7</f>
        <v>12.82</v>
      </c>
      <c r="J7" s="13">
        <v>0</v>
      </c>
      <c r="K7" s="13">
        <v>12.82</v>
      </c>
      <c r="L7" s="13">
        <v>3.32</v>
      </c>
      <c r="M7" s="13">
        <f>27</f>
        <v>27</v>
      </c>
      <c r="N7" s="13">
        <v>0</v>
      </c>
      <c r="O7" s="13">
        <f>P7+Q7</f>
        <v>20</v>
      </c>
      <c r="P7" s="13">
        <v>0</v>
      </c>
      <c r="Q7" s="13">
        <v>20</v>
      </c>
      <c r="R7" s="13">
        <v>7</v>
      </c>
    </row>
    <row r="8" spans="1:18" ht="32.25" customHeight="1">
      <c r="A8" s="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 ht="14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 ht="14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4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14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4.25">
      <c r="A13" s="26" t="s">
        <v>91</v>
      </c>
      <c r="B13" s="32" t="s">
        <v>92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2:18" ht="14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ht="14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18" ht="14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18" ht="14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18" ht="14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18" ht="14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8" ht="14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2:18" ht="14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8" ht="14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8" ht="14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2:18" ht="14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ht="14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ht="14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ht="14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ht="14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ht="14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ht="14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14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ht="14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ht="14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2:18" ht="14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18" ht="14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ht="14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2:18" ht="14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 ht="14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2:18" ht="14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2:18" ht="14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</sheetData>
  <sheetProtection/>
  <mergeCells count="18">
    <mergeCell ref="A1:R1"/>
    <mergeCell ref="A2:R2"/>
    <mergeCell ref="A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24" right="0.24" top="0.98" bottom="0.98" header="0.51" footer="0.51"/>
  <pageSetup fitToHeight="1" fitToWidth="1"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7">
      <selection activeCell="F6" sqref="F6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5" width="12.25390625" style="0" customWidth="1"/>
    <col min="6" max="6" width="14.875" style="0" customWidth="1"/>
    <col min="7" max="7" width="14.25390625" style="0" customWidth="1"/>
  </cols>
  <sheetData>
    <row r="1" spans="1:7" ht="14.25">
      <c r="A1" s="1" t="s">
        <v>93</v>
      </c>
      <c r="B1" s="2"/>
      <c r="C1" s="2"/>
      <c r="D1" s="2"/>
      <c r="E1" s="2"/>
      <c r="F1" s="2"/>
      <c r="G1" s="2"/>
    </row>
    <row r="2" spans="1:7" ht="47.25" customHeight="1">
      <c r="A2" s="20" t="s">
        <v>94</v>
      </c>
      <c r="B2" s="20"/>
      <c r="C2" s="20"/>
      <c r="D2" s="20"/>
      <c r="E2" s="20"/>
      <c r="F2" s="20"/>
      <c r="G2" s="20"/>
    </row>
    <row r="3" spans="1:7" ht="14.25">
      <c r="A3" s="21" t="s">
        <v>95</v>
      </c>
      <c r="B3" s="21"/>
      <c r="C3" s="21"/>
      <c r="D3" s="21"/>
      <c r="E3" s="21"/>
      <c r="F3" s="21"/>
      <c r="G3" s="21"/>
    </row>
    <row r="4" spans="1:7" ht="22.5" customHeight="1">
      <c r="A4" s="10" t="s">
        <v>30</v>
      </c>
      <c r="B4" s="10" t="s">
        <v>31</v>
      </c>
      <c r="C4" s="10" t="s">
        <v>96</v>
      </c>
      <c r="D4" s="10"/>
      <c r="E4" s="10"/>
      <c r="F4" s="10"/>
      <c r="G4" s="22"/>
    </row>
    <row r="5" spans="1:7" ht="22.5" customHeight="1">
      <c r="A5" s="10"/>
      <c r="B5" s="10"/>
      <c r="C5" s="10" t="s">
        <v>7</v>
      </c>
      <c r="D5" s="10" t="s">
        <v>37</v>
      </c>
      <c r="E5" s="10" t="s">
        <v>38</v>
      </c>
      <c r="F5" s="10" t="s">
        <v>97</v>
      </c>
      <c r="G5" s="22"/>
    </row>
    <row r="6" spans="1:7" ht="30" customHeight="1">
      <c r="A6" s="6"/>
      <c r="B6" s="6"/>
      <c r="C6" s="13"/>
      <c r="D6" s="13"/>
      <c r="E6" s="13"/>
      <c r="F6" s="13" t="s">
        <v>98</v>
      </c>
      <c r="G6" s="23"/>
    </row>
    <row r="7" spans="1:7" ht="18" customHeight="1">
      <c r="A7" s="6"/>
      <c r="B7" s="6"/>
      <c r="C7" s="13"/>
      <c r="D7" s="13"/>
      <c r="E7" s="13"/>
      <c r="F7" s="13"/>
      <c r="G7" s="23"/>
    </row>
    <row r="8" spans="1:7" ht="18" customHeight="1">
      <c r="A8" s="6"/>
      <c r="B8" s="6"/>
      <c r="C8" s="13"/>
      <c r="D8" s="13"/>
      <c r="E8" s="13"/>
      <c r="F8" s="13"/>
      <c r="G8" s="23"/>
    </row>
    <row r="9" spans="1:7" ht="18" customHeight="1">
      <c r="A9" s="6"/>
      <c r="B9" s="6"/>
      <c r="C9" s="13"/>
      <c r="D9" s="13"/>
      <c r="E9" s="13"/>
      <c r="F9" s="13"/>
      <c r="G9" s="23"/>
    </row>
    <row r="10" spans="1:7" ht="18" customHeight="1">
      <c r="A10" s="6"/>
      <c r="B10" s="6"/>
      <c r="C10" s="13"/>
      <c r="D10" s="13"/>
      <c r="E10" s="13"/>
      <c r="F10" s="13"/>
      <c r="G10" s="23"/>
    </row>
    <row r="11" spans="1:7" ht="18" customHeight="1">
      <c r="A11" s="6"/>
      <c r="B11" s="6"/>
      <c r="C11" s="13"/>
      <c r="D11" s="13"/>
      <c r="E11" s="13"/>
      <c r="F11" s="13"/>
      <c r="G11" s="23"/>
    </row>
    <row r="12" spans="1:7" ht="18" customHeight="1">
      <c r="A12" s="6"/>
      <c r="B12" s="6"/>
      <c r="C12" s="13"/>
      <c r="D12" s="13"/>
      <c r="E12" s="13"/>
      <c r="F12" s="13"/>
      <c r="G12" s="23"/>
    </row>
    <row r="13" spans="1:7" ht="18" customHeight="1">
      <c r="A13" s="6"/>
      <c r="B13" s="6"/>
      <c r="C13" s="13"/>
      <c r="D13" s="13"/>
      <c r="E13" s="13"/>
      <c r="F13" s="13"/>
      <c r="G13" s="23"/>
    </row>
    <row r="14" spans="1:7" ht="18" customHeight="1">
      <c r="A14" s="6"/>
      <c r="B14" s="6"/>
      <c r="C14" s="13"/>
      <c r="D14" s="13"/>
      <c r="E14" s="13"/>
      <c r="F14" s="13"/>
      <c r="G14" s="23"/>
    </row>
    <row r="15" spans="1:7" ht="18" customHeight="1">
      <c r="A15" s="6"/>
      <c r="B15" s="6"/>
      <c r="C15" s="13"/>
      <c r="D15" s="13"/>
      <c r="E15" s="13"/>
      <c r="F15" s="13"/>
      <c r="G15" s="23"/>
    </row>
    <row r="16" spans="1:7" ht="18" customHeight="1">
      <c r="A16" s="6"/>
      <c r="B16" s="6"/>
      <c r="C16" s="13"/>
      <c r="D16" s="13"/>
      <c r="E16" s="13"/>
      <c r="F16" s="13"/>
      <c r="G16" s="23"/>
    </row>
    <row r="17" spans="1:7" ht="18" customHeight="1">
      <c r="A17" s="6"/>
      <c r="B17" s="6"/>
      <c r="C17" s="13"/>
      <c r="D17" s="13"/>
      <c r="E17" s="13"/>
      <c r="F17" s="13"/>
      <c r="G17" s="23"/>
    </row>
    <row r="18" spans="1:7" ht="18" customHeight="1">
      <c r="A18" s="6"/>
      <c r="B18" s="6"/>
      <c r="C18" s="13"/>
      <c r="D18" s="13"/>
      <c r="E18" s="13"/>
      <c r="F18" s="13"/>
      <c r="G18" s="23"/>
    </row>
    <row r="19" spans="1:7" ht="18" customHeight="1">
      <c r="A19" s="6"/>
      <c r="B19" s="6"/>
      <c r="C19" s="13"/>
      <c r="D19" s="13"/>
      <c r="E19" s="13"/>
      <c r="F19" s="13"/>
      <c r="G19" s="23"/>
    </row>
    <row r="20" spans="1:7" ht="18" customHeight="1">
      <c r="A20" s="6"/>
      <c r="B20" s="6"/>
      <c r="C20" s="13"/>
      <c r="D20" s="13"/>
      <c r="E20" s="13"/>
      <c r="F20" s="13"/>
      <c r="G20" s="23"/>
    </row>
    <row r="21" spans="1:7" ht="18" customHeight="1">
      <c r="A21" s="6"/>
      <c r="B21" s="6"/>
      <c r="C21" s="13"/>
      <c r="D21" s="13"/>
      <c r="E21" s="13"/>
      <c r="F21" s="13"/>
      <c r="G21" s="23"/>
    </row>
    <row r="22" spans="1:7" ht="18" customHeight="1">
      <c r="A22" s="24" t="s">
        <v>7</v>
      </c>
      <c r="B22" s="25"/>
      <c r="C22" s="13"/>
      <c r="D22" s="13"/>
      <c r="E22" s="13"/>
      <c r="F22" s="13"/>
      <c r="G22" s="23"/>
    </row>
    <row r="23" spans="3:7" ht="14.25">
      <c r="C23" s="9"/>
      <c r="D23" s="9"/>
      <c r="E23" s="9"/>
      <c r="F23" s="9"/>
      <c r="G23" s="9"/>
    </row>
    <row r="24" spans="1:7" ht="14.25">
      <c r="A24" s="26" t="s">
        <v>99</v>
      </c>
      <c r="B24" s="26" t="s">
        <v>100</v>
      </c>
      <c r="C24" s="9"/>
      <c r="D24" s="9"/>
      <c r="E24" s="9"/>
      <c r="F24" s="9"/>
      <c r="G24" s="9"/>
    </row>
    <row r="25" spans="2:7" ht="14.25">
      <c r="B25" s="26" t="s">
        <v>101</v>
      </c>
      <c r="C25" s="9"/>
      <c r="D25" s="9"/>
      <c r="E25" s="9"/>
      <c r="F25" s="9"/>
      <c r="G25" s="9"/>
    </row>
    <row r="26" spans="3:7" ht="14.25">
      <c r="C26" s="9"/>
      <c r="D26" s="9"/>
      <c r="E26" s="9"/>
      <c r="F26" s="9"/>
      <c r="G26" s="9"/>
    </row>
    <row r="27" spans="3:7" ht="14.25">
      <c r="C27" s="9"/>
      <c r="D27" s="9"/>
      <c r="E27" s="9"/>
      <c r="F27" s="9"/>
      <c r="G27" s="9"/>
    </row>
    <row r="28" spans="1:7" ht="14.25">
      <c r="A28" s="27" t="s">
        <v>102</v>
      </c>
      <c r="B28" s="27"/>
      <c r="C28" s="27"/>
      <c r="D28" s="27"/>
      <c r="E28" s="27"/>
      <c r="F28" s="27"/>
      <c r="G28" s="9" t="s">
        <v>103</v>
      </c>
    </row>
    <row r="29" spans="3:7" ht="14.25">
      <c r="C29" s="9"/>
      <c r="D29" s="9"/>
      <c r="E29" s="9"/>
      <c r="F29" s="9"/>
      <c r="G29" s="9"/>
    </row>
    <row r="30" spans="3:7" ht="14.25">
      <c r="C30" s="9"/>
      <c r="D30" s="9"/>
      <c r="E30" s="9"/>
      <c r="F30" s="9"/>
      <c r="G30" s="9"/>
    </row>
    <row r="31" spans="3:7" ht="14.25">
      <c r="C31" s="9"/>
      <c r="D31" s="9"/>
      <c r="E31" s="9"/>
      <c r="F31" s="9"/>
      <c r="G31" s="9"/>
    </row>
    <row r="32" spans="3:7" ht="14.25">
      <c r="C32" s="9"/>
      <c r="D32" s="9"/>
      <c r="E32" s="9"/>
      <c r="F32" s="9"/>
      <c r="G32" s="9"/>
    </row>
    <row r="33" spans="3:7" ht="14.25">
      <c r="C33" s="9"/>
      <c r="D33" s="9"/>
      <c r="E33" s="9"/>
      <c r="F33" s="9"/>
      <c r="G33" s="9"/>
    </row>
  </sheetData>
  <sheetProtection/>
  <mergeCells count="8">
    <mergeCell ref="A1:F1"/>
    <mergeCell ref="A2:F2"/>
    <mergeCell ref="A3:F3"/>
    <mergeCell ref="C4:F4"/>
    <mergeCell ref="A22:B22"/>
    <mergeCell ref="A28:F28"/>
    <mergeCell ref="A4:A5"/>
    <mergeCell ref="B4:B5"/>
  </mergeCells>
  <printOptions horizontalCentered="1"/>
  <pageMargins left="0.67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IV65536"/>
    </sheetView>
  </sheetViews>
  <sheetFormatPr defaultColWidth="9.00390625" defaultRowHeight="14.25"/>
  <cols>
    <col min="1" max="1" width="26.625" style="0" customWidth="1"/>
    <col min="2" max="2" width="15.50390625" style="9" customWidth="1"/>
    <col min="3" max="3" width="23.75390625" style="0" customWidth="1"/>
    <col min="4" max="4" width="14.375" style="9" customWidth="1"/>
  </cols>
  <sheetData>
    <row r="1" spans="1:4" ht="14.25">
      <c r="A1" s="1" t="s">
        <v>104</v>
      </c>
      <c r="B1" s="2"/>
      <c r="C1" s="2"/>
      <c r="D1" s="2"/>
    </row>
    <row r="2" spans="1:4" ht="31.5" customHeight="1">
      <c r="A2" s="3" t="s">
        <v>105</v>
      </c>
      <c r="B2" s="3"/>
      <c r="C2" s="3"/>
      <c r="D2" s="3"/>
    </row>
    <row r="3" spans="1:4" ht="14.25">
      <c r="A3" s="4" t="s">
        <v>106</v>
      </c>
      <c r="B3" s="4"/>
      <c r="C3" s="4"/>
      <c r="D3" s="4"/>
    </row>
    <row r="4" spans="1:4" ht="28.5" customHeight="1">
      <c r="A4" s="10" t="s">
        <v>3</v>
      </c>
      <c r="B4" s="10"/>
      <c r="C4" s="10" t="s">
        <v>4</v>
      </c>
      <c r="D4" s="10"/>
    </row>
    <row r="5" spans="1:4" ht="28.5" customHeight="1">
      <c r="A5" s="10" t="s">
        <v>5</v>
      </c>
      <c r="B5" s="15" t="s">
        <v>6</v>
      </c>
      <c r="C5" s="10" t="s">
        <v>5</v>
      </c>
      <c r="D5" s="15" t="s">
        <v>6</v>
      </c>
    </row>
    <row r="6" spans="1:4" ht="28.5" customHeight="1">
      <c r="A6" s="16" t="s">
        <v>107</v>
      </c>
      <c r="B6" s="7">
        <f>6402090/10000</f>
        <v>640.209</v>
      </c>
      <c r="C6" s="6" t="s">
        <v>13</v>
      </c>
      <c r="D6" s="7">
        <f>2443946/10000</f>
        <v>244.3946</v>
      </c>
    </row>
    <row r="7" spans="1:4" ht="28.5" customHeight="1">
      <c r="A7" s="16" t="s">
        <v>108</v>
      </c>
      <c r="B7" s="7">
        <v>0</v>
      </c>
      <c r="C7" s="6" t="s">
        <v>15</v>
      </c>
      <c r="D7" s="7">
        <v>82.37</v>
      </c>
    </row>
    <row r="8" spans="1:4" ht="28.5" customHeight="1">
      <c r="A8" s="16" t="s">
        <v>109</v>
      </c>
      <c r="B8" s="7">
        <v>0</v>
      </c>
      <c r="C8" s="6" t="s">
        <v>110</v>
      </c>
      <c r="D8" s="7">
        <v>313.45</v>
      </c>
    </row>
    <row r="9" spans="1:4" ht="28.5" customHeight="1">
      <c r="A9" s="16" t="s">
        <v>111</v>
      </c>
      <c r="B9" s="7">
        <v>0</v>
      </c>
      <c r="C9" s="6"/>
      <c r="D9" s="7"/>
    </row>
    <row r="10" spans="1:4" ht="28.5" customHeight="1">
      <c r="A10" s="16" t="s">
        <v>112</v>
      </c>
      <c r="B10" s="7">
        <v>0</v>
      </c>
      <c r="C10" s="6"/>
      <c r="D10" s="7"/>
    </row>
    <row r="11" spans="1:4" ht="28.5" customHeight="1">
      <c r="A11" s="16"/>
      <c r="B11" s="7"/>
      <c r="C11" s="17"/>
      <c r="D11" s="7"/>
    </row>
    <row r="12" spans="1:4" ht="28.5" customHeight="1">
      <c r="A12" s="16"/>
      <c r="B12" s="7"/>
      <c r="C12" s="17"/>
      <c r="D12" s="7"/>
    </row>
    <row r="13" spans="1:4" ht="28.5" customHeight="1">
      <c r="A13" s="16"/>
      <c r="B13" s="7"/>
      <c r="C13" s="18"/>
      <c r="D13" s="7"/>
    </row>
    <row r="14" spans="1:4" ht="28.5" customHeight="1">
      <c r="A14" s="16"/>
      <c r="B14" s="7"/>
      <c r="C14" s="16"/>
      <c r="D14" s="7"/>
    </row>
    <row r="15" spans="1:4" ht="28.5" customHeight="1">
      <c r="A15" s="16" t="s">
        <v>113</v>
      </c>
      <c r="B15" s="7"/>
      <c r="C15" s="16" t="s">
        <v>114</v>
      </c>
      <c r="D15" s="7"/>
    </row>
    <row r="16" spans="1:4" ht="28.5" customHeight="1">
      <c r="A16" s="16" t="s">
        <v>115</v>
      </c>
      <c r="B16" s="7"/>
      <c r="C16" s="16" t="s">
        <v>18</v>
      </c>
      <c r="D16" s="7"/>
    </row>
    <row r="17" spans="1:4" ht="28.5" customHeight="1">
      <c r="A17" s="16" t="s">
        <v>116</v>
      </c>
      <c r="B17" s="7"/>
      <c r="C17" s="16"/>
      <c r="D17" s="7"/>
    </row>
    <row r="18" spans="1:4" ht="28.5" customHeight="1">
      <c r="A18" s="16"/>
      <c r="B18" s="7"/>
      <c r="C18" s="16"/>
      <c r="D18" s="7"/>
    </row>
    <row r="19" spans="1:4" ht="28.5" customHeight="1">
      <c r="A19" s="16" t="s">
        <v>19</v>
      </c>
      <c r="B19" s="7">
        <f>B6</f>
        <v>640.209</v>
      </c>
      <c r="C19" s="16" t="s">
        <v>20</v>
      </c>
      <c r="D19" s="7">
        <f>D6+D7+D8</f>
        <v>640.2146</v>
      </c>
    </row>
    <row r="22" spans="1:4" ht="50.25" customHeight="1">
      <c r="A22" s="19" t="s">
        <v>117</v>
      </c>
      <c r="B22" s="19"/>
      <c r="C22" s="19"/>
      <c r="D22" s="19"/>
    </row>
  </sheetData>
  <sheetProtection/>
  <mergeCells count="6">
    <mergeCell ref="A1:D1"/>
    <mergeCell ref="A2:D2"/>
    <mergeCell ref="A3:D3"/>
    <mergeCell ref="A4:B4"/>
    <mergeCell ref="C4:D4"/>
    <mergeCell ref="A22:D2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4">
      <selection activeCell="E10" sqref="E10"/>
    </sheetView>
  </sheetViews>
  <sheetFormatPr defaultColWidth="9.00390625" defaultRowHeight="14.25"/>
  <cols>
    <col min="2" max="2" width="23.00390625" style="0" customWidth="1"/>
    <col min="3" max="3" width="12.00390625" style="0" customWidth="1"/>
  </cols>
  <sheetData>
    <row r="1" spans="1:12" ht="14.25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3" t="s">
        <v>119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4" t="s">
        <v>120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4.5" customHeight="1">
      <c r="A4" s="10" t="s">
        <v>121</v>
      </c>
      <c r="B4" s="10"/>
      <c r="C4" s="10" t="s">
        <v>7</v>
      </c>
      <c r="D4" s="10" t="s">
        <v>116</v>
      </c>
      <c r="E4" s="11" t="s">
        <v>122</v>
      </c>
      <c r="F4" s="10" t="s">
        <v>123</v>
      </c>
      <c r="G4" s="10" t="s">
        <v>124</v>
      </c>
      <c r="H4" s="10" t="s">
        <v>125</v>
      </c>
      <c r="I4" s="10" t="s">
        <v>126</v>
      </c>
      <c r="J4" s="10" t="s">
        <v>127</v>
      </c>
      <c r="K4" s="10" t="s">
        <v>128</v>
      </c>
      <c r="L4" s="10" t="s">
        <v>115</v>
      </c>
    </row>
    <row r="5" spans="1:12" ht="22.5" customHeight="1">
      <c r="A5" s="6" t="s">
        <v>30</v>
      </c>
      <c r="B5" s="6" t="s">
        <v>31</v>
      </c>
      <c r="C5" s="10"/>
      <c r="D5" s="10"/>
      <c r="E5" s="12"/>
      <c r="F5" s="10"/>
      <c r="G5" s="10"/>
      <c r="H5" s="10"/>
      <c r="I5" s="10"/>
      <c r="J5" s="10"/>
      <c r="K5" s="10"/>
      <c r="L5" s="10"/>
    </row>
    <row r="6" spans="1:12" ht="21" customHeight="1">
      <c r="A6" s="6">
        <v>201</v>
      </c>
      <c r="B6" s="6" t="s">
        <v>39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21" customHeight="1">
      <c r="A7" s="6">
        <v>20132</v>
      </c>
      <c r="B7" s="6" t="s">
        <v>40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21" customHeight="1">
      <c r="A8" s="6">
        <v>2013250</v>
      </c>
      <c r="B8" s="6" t="s">
        <v>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21" customHeight="1">
      <c r="A9" s="6">
        <v>2013299</v>
      </c>
      <c r="B9" s="6" t="s">
        <v>42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21" customHeight="1">
      <c r="A10" s="6">
        <v>208</v>
      </c>
      <c r="B10" s="6" t="s">
        <v>43</v>
      </c>
      <c r="C10" s="13">
        <v>545.4186</v>
      </c>
      <c r="D10" s="7">
        <v>0</v>
      </c>
      <c r="E10" s="13">
        <v>545.4186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21" customHeight="1">
      <c r="A11" s="6">
        <v>20805</v>
      </c>
      <c r="B11" s="6" t="s">
        <v>44</v>
      </c>
      <c r="C11" s="13">
        <v>44.6436</v>
      </c>
      <c r="D11" s="7">
        <v>0</v>
      </c>
      <c r="E11" s="13">
        <v>44.6436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ht="30.75" customHeight="1">
      <c r="A12" s="6">
        <v>2080501</v>
      </c>
      <c r="B12" s="6" t="s">
        <v>45</v>
      </c>
      <c r="C12" s="13">
        <v>44.6436</v>
      </c>
      <c r="D12" s="7">
        <v>0</v>
      </c>
      <c r="E12" s="13">
        <v>44.6436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21" customHeight="1">
      <c r="A13" s="6">
        <v>20808</v>
      </c>
      <c r="B13" s="6" t="s">
        <v>46</v>
      </c>
      <c r="C13" s="13">
        <v>0</v>
      </c>
      <c r="D13" s="7">
        <v>0</v>
      </c>
      <c r="E13" s="13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21" customHeight="1">
      <c r="A14" s="6">
        <v>2080801</v>
      </c>
      <c r="B14" s="6" t="s">
        <v>47</v>
      </c>
      <c r="C14" s="13">
        <v>0</v>
      </c>
      <c r="D14" s="7">
        <v>0</v>
      </c>
      <c r="E14" s="13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21" customHeight="1">
      <c r="A15" s="6">
        <v>210</v>
      </c>
      <c r="B15" s="6" t="s">
        <v>48</v>
      </c>
      <c r="C15" s="13">
        <v>8.3868</v>
      </c>
      <c r="D15" s="7">
        <v>0</v>
      </c>
      <c r="E15" s="13">
        <v>8.3868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21" customHeight="1">
      <c r="A16" s="6">
        <v>21011</v>
      </c>
      <c r="B16" s="6" t="s">
        <v>49</v>
      </c>
      <c r="C16" s="13">
        <v>8.3868</v>
      </c>
      <c r="D16" s="7">
        <v>0</v>
      </c>
      <c r="E16" s="13">
        <v>8.3868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1" customHeight="1">
      <c r="A17" s="6">
        <v>2101102</v>
      </c>
      <c r="B17" s="6" t="s">
        <v>50</v>
      </c>
      <c r="C17" s="13">
        <v>8.3868</v>
      </c>
      <c r="D17" s="7">
        <v>0</v>
      </c>
      <c r="E17" s="13">
        <v>8.3868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21" customHeight="1">
      <c r="A18" s="6">
        <v>221</v>
      </c>
      <c r="B18" s="6" t="s">
        <v>51</v>
      </c>
      <c r="C18" s="13">
        <v>41.76</v>
      </c>
      <c r="D18" s="7">
        <v>0</v>
      </c>
      <c r="E18" s="13">
        <v>41.76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21" customHeight="1">
      <c r="A19" s="6">
        <v>22102</v>
      </c>
      <c r="B19" s="6" t="s">
        <v>52</v>
      </c>
      <c r="C19" s="13">
        <v>41.76</v>
      </c>
      <c r="D19" s="7">
        <v>0</v>
      </c>
      <c r="E19" s="13">
        <v>41.76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21" customHeight="1">
      <c r="A20" s="6">
        <v>2210201</v>
      </c>
      <c r="B20" s="6" t="s">
        <v>53</v>
      </c>
      <c r="C20" s="13">
        <v>41.76</v>
      </c>
      <c r="D20" s="7">
        <v>0</v>
      </c>
      <c r="E20" s="13">
        <v>41.76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21" customHeight="1">
      <c r="A21" s="6" t="s">
        <v>7</v>
      </c>
      <c r="B21" s="6"/>
      <c r="C21" s="13">
        <f>C10+C11+C15+C18</f>
        <v>640.209</v>
      </c>
      <c r="D21" s="7">
        <v>0</v>
      </c>
      <c r="E21" s="13">
        <f>E10+E11+E15+E18</f>
        <v>640.209</v>
      </c>
      <c r="F21" s="7">
        <f>F10</f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3:12" ht="14.25">
      <c r="C22" s="9"/>
      <c r="D22" s="14"/>
      <c r="E22" s="9"/>
      <c r="F22" s="9"/>
      <c r="G22" s="9"/>
      <c r="H22" s="9"/>
      <c r="I22" s="9"/>
      <c r="J22" s="9"/>
      <c r="K22" s="9"/>
      <c r="L22" s="9"/>
    </row>
    <row r="23" spans="3:12" ht="14.25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3:12" ht="14.25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3:12" ht="14.25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3:12" ht="14.25"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3:12" ht="14.25"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3:12" ht="14.25"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3:12" ht="14.25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3:12" ht="14.25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4.25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3:12" ht="14.25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4.25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4.25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14.25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4.25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14.25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3:12" ht="14.25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3:12" ht="14.25"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14.25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3:12" ht="14.25"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3:12" ht="14.25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3:12" ht="14.25"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3:12" ht="14.25"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3:12" ht="14.25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3:12" ht="14.25"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3:12" ht="14.25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3:12" ht="14.25">
      <c r="C48" s="9"/>
      <c r="D48" s="9"/>
      <c r="E48" s="9"/>
      <c r="F48" s="9"/>
      <c r="G48" s="9"/>
      <c r="H48" s="9"/>
      <c r="I48" s="9"/>
      <c r="J48" s="9"/>
      <c r="K48" s="9"/>
      <c r="L48" s="9"/>
    </row>
  </sheetData>
  <sheetProtection/>
  <mergeCells count="14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14" sqref="E14"/>
    </sheetView>
  </sheetViews>
  <sheetFormatPr defaultColWidth="9.00390625" defaultRowHeight="14.25"/>
  <cols>
    <col min="1" max="1" width="13.50390625" style="0" customWidth="1"/>
    <col min="2" max="2" width="27.00390625" style="0" customWidth="1"/>
    <col min="3" max="10" width="12.00390625" style="0" customWidth="1"/>
  </cols>
  <sheetData>
    <row r="1" spans="1:8" ht="14.25">
      <c r="A1" s="1" t="s">
        <v>129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130</v>
      </c>
      <c r="B2" s="3"/>
      <c r="C2" s="3"/>
      <c r="D2" s="3"/>
      <c r="E2" s="3"/>
      <c r="F2" s="3"/>
      <c r="G2" s="3"/>
      <c r="H2" s="3"/>
    </row>
    <row r="3" spans="1:8" ht="15.75" customHeight="1">
      <c r="A3" s="4" t="s">
        <v>120</v>
      </c>
      <c r="B3" s="4"/>
      <c r="C3" s="4"/>
      <c r="D3" s="4"/>
      <c r="E3" s="4"/>
      <c r="F3" s="4"/>
      <c r="G3" s="4"/>
      <c r="H3" s="4"/>
    </row>
    <row r="4" spans="1:8" ht="28.5" customHeight="1">
      <c r="A4" s="5" t="s">
        <v>30</v>
      </c>
      <c r="B4" s="5" t="s">
        <v>31</v>
      </c>
      <c r="C4" s="5" t="s">
        <v>7</v>
      </c>
      <c r="D4" s="5" t="s">
        <v>37</v>
      </c>
      <c r="E4" s="5" t="s">
        <v>131</v>
      </c>
      <c r="F4" s="5" t="s">
        <v>132</v>
      </c>
      <c r="G4" s="5" t="s">
        <v>133</v>
      </c>
      <c r="H4" s="5" t="s">
        <v>134</v>
      </c>
    </row>
    <row r="5" spans="1:8" ht="21" customHeight="1">
      <c r="A5" s="6">
        <v>201</v>
      </c>
      <c r="B5" s="5" t="s">
        <v>39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</row>
    <row r="6" spans="1:8" ht="21" customHeight="1">
      <c r="A6" s="6">
        <v>20132</v>
      </c>
      <c r="B6" s="5" t="s">
        <v>40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21" customHeight="1">
      <c r="A7" s="6">
        <v>2013250</v>
      </c>
      <c r="B7" s="5" t="s">
        <v>41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21" customHeight="1">
      <c r="A8" s="6">
        <v>2013299</v>
      </c>
      <c r="B8" s="5" t="s">
        <v>42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21" customHeight="1">
      <c r="A9" s="6">
        <v>208</v>
      </c>
      <c r="B9" s="5" t="s">
        <v>43</v>
      </c>
      <c r="C9" s="7">
        <v>545.4186</v>
      </c>
      <c r="D9" s="7">
        <f>C9-165</f>
        <v>380.41859999999997</v>
      </c>
      <c r="E9" s="7">
        <v>165</v>
      </c>
      <c r="F9" s="7">
        <v>0</v>
      </c>
      <c r="G9" s="7">
        <v>0</v>
      </c>
      <c r="H9" s="7">
        <v>0</v>
      </c>
    </row>
    <row r="10" spans="1:8" ht="21" customHeight="1">
      <c r="A10" s="6">
        <v>20805</v>
      </c>
      <c r="B10" s="5" t="s">
        <v>44</v>
      </c>
      <c r="C10" s="7">
        <v>44.6436</v>
      </c>
      <c r="D10" s="7">
        <v>44.6436</v>
      </c>
      <c r="E10" s="7">
        <v>0</v>
      </c>
      <c r="F10" s="7">
        <v>0</v>
      </c>
      <c r="G10" s="7">
        <v>0</v>
      </c>
      <c r="H10" s="7">
        <v>0</v>
      </c>
    </row>
    <row r="11" spans="1:8" ht="21" customHeight="1">
      <c r="A11" s="6">
        <v>2080501</v>
      </c>
      <c r="B11" s="5" t="s">
        <v>45</v>
      </c>
      <c r="C11" s="7">
        <v>44.6436</v>
      </c>
      <c r="D11" s="7">
        <v>44.6436</v>
      </c>
      <c r="E11" s="7">
        <v>0</v>
      </c>
      <c r="F11" s="7">
        <v>0</v>
      </c>
      <c r="G11" s="7">
        <v>0</v>
      </c>
      <c r="H11" s="7">
        <v>0</v>
      </c>
    </row>
    <row r="12" spans="1:8" ht="21" customHeight="1">
      <c r="A12" s="6">
        <v>20808</v>
      </c>
      <c r="B12" s="5" t="s">
        <v>46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21" customHeight="1">
      <c r="A13" s="6">
        <v>2080801</v>
      </c>
      <c r="B13" s="5" t="s">
        <v>47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21" customHeight="1">
      <c r="A14" s="6">
        <v>210</v>
      </c>
      <c r="B14" s="5" t="s">
        <v>48</v>
      </c>
      <c r="C14" s="7">
        <v>8.3868</v>
      </c>
      <c r="D14" s="7">
        <v>8.3868</v>
      </c>
      <c r="E14" s="7">
        <v>0</v>
      </c>
      <c r="F14" s="7">
        <v>0</v>
      </c>
      <c r="G14" s="7">
        <v>0</v>
      </c>
      <c r="H14" s="7">
        <v>0</v>
      </c>
    </row>
    <row r="15" spans="1:8" ht="21" customHeight="1">
      <c r="A15" s="6">
        <v>21011</v>
      </c>
      <c r="B15" s="5" t="s">
        <v>49</v>
      </c>
      <c r="C15" s="7">
        <v>8.3868</v>
      </c>
      <c r="D15" s="7">
        <v>8.3868</v>
      </c>
      <c r="E15" s="7">
        <v>0</v>
      </c>
      <c r="F15" s="7">
        <v>0</v>
      </c>
      <c r="G15" s="7">
        <v>0</v>
      </c>
      <c r="H15" s="7">
        <v>0</v>
      </c>
    </row>
    <row r="16" spans="1:8" ht="21" customHeight="1">
      <c r="A16" s="6">
        <v>2101102</v>
      </c>
      <c r="B16" s="5" t="s">
        <v>50</v>
      </c>
      <c r="C16" s="7">
        <v>8.3868</v>
      </c>
      <c r="D16" s="7">
        <v>8.3868</v>
      </c>
      <c r="E16" s="7">
        <v>0</v>
      </c>
      <c r="F16" s="7">
        <v>0</v>
      </c>
      <c r="G16" s="7">
        <v>0</v>
      </c>
      <c r="H16" s="7">
        <v>0</v>
      </c>
    </row>
    <row r="17" spans="1:8" ht="21" customHeight="1">
      <c r="A17" s="6">
        <v>221</v>
      </c>
      <c r="B17" s="5" t="s">
        <v>51</v>
      </c>
      <c r="C17" s="7">
        <v>41.76</v>
      </c>
      <c r="D17" s="7">
        <v>41.76</v>
      </c>
      <c r="E17" s="7">
        <v>0</v>
      </c>
      <c r="F17" s="7">
        <v>0</v>
      </c>
      <c r="G17" s="7">
        <v>0</v>
      </c>
      <c r="H17" s="7">
        <v>0</v>
      </c>
    </row>
    <row r="18" spans="1:8" ht="21" customHeight="1">
      <c r="A18" s="6">
        <v>22102</v>
      </c>
      <c r="B18" s="5" t="s">
        <v>52</v>
      </c>
      <c r="C18" s="7">
        <v>41.76</v>
      </c>
      <c r="D18" s="7">
        <v>41.76</v>
      </c>
      <c r="E18" s="7">
        <v>0</v>
      </c>
      <c r="F18" s="7">
        <v>0</v>
      </c>
      <c r="G18" s="7">
        <v>0</v>
      </c>
      <c r="H18" s="7">
        <v>0</v>
      </c>
    </row>
    <row r="19" spans="1:8" ht="21" customHeight="1">
      <c r="A19" s="6">
        <v>2210201</v>
      </c>
      <c r="B19" s="5" t="s">
        <v>53</v>
      </c>
      <c r="C19" s="7">
        <v>41.76</v>
      </c>
      <c r="D19" s="7">
        <v>41.76</v>
      </c>
      <c r="E19" s="7">
        <v>0</v>
      </c>
      <c r="F19" s="7">
        <v>0</v>
      </c>
      <c r="G19" s="7">
        <v>0</v>
      </c>
      <c r="H19" s="7">
        <v>0</v>
      </c>
    </row>
    <row r="20" spans="1:8" ht="21" customHeight="1">
      <c r="A20" s="6" t="s">
        <v>7</v>
      </c>
      <c r="B20" s="8"/>
      <c r="C20" s="7">
        <v>640.209</v>
      </c>
      <c r="D20" s="7">
        <f>D9+D10+D14+D17</f>
        <v>475.20899999999995</v>
      </c>
      <c r="E20" s="7">
        <f>165</f>
        <v>165</v>
      </c>
      <c r="F20" s="7">
        <v>0</v>
      </c>
      <c r="G20" s="7">
        <v>0</v>
      </c>
      <c r="H20" s="7">
        <v>0</v>
      </c>
    </row>
    <row r="21" spans="3:8" ht="14.25">
      <c r="C21" s="9"/>
      <c r="D21" s="9"/>
      <c r="E21" s="9"/>
      <c r="F21" s="9"/>
      <c r="G21" s="9"/>
      <c r="H21" s="9"/>
    </row>
    <row r="22" spans="3:8" ht="14.25">
      <c r="C22" s="9"/>
      <c r="D22" s="9"/>
      <c r="E22" s="9"/>
      <c r="F22" s="9"/>
      <c r="G22" s="9"/>
      <c r="H22" s="9"/>
    </row>
    <row r="23" spans="3:8" ht="14.25">
      <c r="C23" s="9"/>
      <c r="D23" s="9"/>
      <c r="E23" s="9"/>
      <c r="F23" s="9"/>
      <c r="G23" s="9"/>
      <c r="H23" s="9"/>
    </row>
    <row r="24" spans="3:8" ht="14.25">
      <c r="C24" s="9"/>
      <c r="D24" s="9"/>
      <c r="E24" s="9"/>
      <c r="F24" s="9"/>
      <c r="G24" s="9"/>
      <c r="H24" s="9"/>
    </row>
    <row r="25" spans="3:8" ht="14.25">
      <c r="C25" s="9"/>
      <c r="D25" s="9"/>
      <c r="E25" s="9"/>
      <c r="F25" s="9"/>
      <c r="G25" s="9"/>
      <c r="H25" s="9"/>
    </row>
    <row r="26" spans="3:8" ht="14.25">
      <c r="C26" s="9"/>
      <c r="D26" s="9"/>
      <c r="E26" s="9"/>
      <c r="F26" s="9"/>
      <c r="G26" s="9"/>
      <c r="H26" s="9"/>
    </row>
    <row r="27" spans="3:8" ht="14.25">
      <c r="C27" s="9"/>
      <c r="D27" s="9"/>
      <c r="E27" s="9"/>
      <c r="F27" s="9"/>
      <c r="G27" s="9"/>
      <c r="H27" s="9"/>
    </row>
    <row r="28" spans="3:8" ht="14.25">
      <c r="C28" s="9"/>
      <c r="D28" s="9"/>
      <c r="E28" s="9"/>
      <c r="F28" s="9"/>
      <c r="G28" s="9"/>
      <c r="H28" s="9"/>
    </row>
    <row r="29" spans="3:8" ht="14.25">
      <c r="C29" s="9"/>
      <c r="D29" s="9"/>
      <c r="E29" s="9"/>
      <c r="F29" s="9"/>
      <c r="G29" s="9"/>
      <c r="H29" s="9"/>
    </row>
    <row r="30" spans="3:8" ht="14.25">
      <c r="C30" s="9"/>
      <c r="D30" s="9"/>
      <c r="E30" s="9"/>
      <c r="F30" s="9"/>
      <c r="G30" s="9"/>
      <c r="H30" s="9"/>
    </row>
    <row r="31" spans="3:8" ht="14.25">
      <c r="C31" s="9"/>
      <c r="D31" s="9"/>
      <c r="E31" s="9"/>
      <c r="F31" s="9"/>
      <c r="G31" s="9"/>
      <c r="H31" s="9"/>
    </row>
    <row r="32" spans="3:8" ht="14.25">
      <c r="C32" s="9"/>
      <c r="D32" s="9"/>
      <c r="E32" s="9"/>
      <c r="F32" s="9"/>
      <c r="G32" s="9"/>
      <c r="H32" s="9"/>
    </row>
    <row r="33" spans="3:8" ht="14.25">
      <c r="C33" s="9"/>
      <c r="D33" s="9"/>
      <c r="E33" s="9"/>
      <c r="F33" s="9"/>
      <c r="G33" s="9"/>
      <c r="H33" s="9"/>
    </row>
    <row r="34" spans="3:8" ht="14.25">
      <c r="C34" s="9"/>
      <c r="D34" s="9"/>
      <c r="E34" s="9"/>
      <c r="F34" s="9"/>
      <c r="G34" s="9"/>
      <c r="H34" s="9"/>
    </row>
    <row r="35" spans="3:8" ht="14.25">
      <c r="C35" s="9"/>
      <c r="D35" s="9"/>
      <c r="E35" s="9"/>
      <c r="F35" s="9"/>
      <c r="G35" s="9"/>
      <c r="H35" s="9"/>
    </row>
    <row r="36" spans="3:8" ht="14.25">
      <c r="C36" s="9"/>
      <c r="D36" s="9"/>
      <c r="E36" s="9"/>
      <c r="F36" s="9"/>
      <c r="G36" s="9"/>
      <c r="H36" s="9"/>
    </row>
    <row r="37" spans="3:8" ht="14.25">
      <c r="C37" s="9"/>
      <c r="D37" s="9"/>
      <c r="E37" s="9"/>
      <c r="F37" s="9"/>
      <c r="G37" s="9"/>
      <c r="H37" s="9"/>
    </row>
    <row r="38" spans="3:8" ht="14.25">
      <c r="C38" s="9"/>
      <c r="D38" s="9"/>
      <c r="E38" s="9"/>
      <c r="F38" s="9"/>
      <c r="G38" s="9"/>
      <c r="H38" s="9"/>
    </row>
    <row r="39" spans="3:8" ht="14.25">
      <c r="C39" s="9"/>
      <c r="D39" s="9"/>
      <c r="E39" s="9"/>
      <c r="F39" s="9"/>
      <c r="G39" s="9"/>
      <c r="H39" s="9"/>
    </row>
    <row r="40" spans="3:8" ht="14.25">
      <c r="C40" s="9"/>
      <c r="D40" s="9"/>
      <c r="E40" s="9"/>
      <c r="F40" s="9"/>
      <c r="G40" s="9"/>
      <c r="H40" s="9"/>
    </row>
    <row r="41" spans="3:8" ht="14.25">
      <c r="C41" s="9"/>
      <c r="D41" s="9"/>
      <c r="E41" s="9"/>
      <c r="F41" s="9"/>
      <c r="G41" s="9"/>
      <c r="H41" s="9"/>
    </row>
    <row r="42" spans="3:8" ht="14.25">
      <c r="C42" s="9"/>
      <c r="D42" s="9"/>
      <c r="E42" s="9"/>
      <c r="F42" s="9"/>
      <c r="G42" s="9"/>
      <c r="H42" s="9"/>
    </row>
    <row r="43" spans="3:8" ht="14.25">
      <c r="C43" s="9"/>
      <c r="D43" s="9"/>
      <c r="E43" s="9"/>
      <c r="F43" s="9"/>
      <c r="G43" s="9"/>
      <c r="H43" s="9"/>
    </row>
    <row r="44" spans="3:8" ht="14.25">
      <c r="C44" s="9"/>
      <c r="D44" s="9"/>
      <c r="E44" s="9"/>
      <c r="F44" s="9"/>
      <c r="G44" s="9"/>
      <c r="H44" s="9"/>
    </row>
    <row r="45" spans="3:8" ht="14.25">
      <c r="C45" s="9"/>
      <c r="D45" s="9"/>
      <c r="E45" s="9"/>
      <c r="F45" s="9"/>
      <c r="G45" s="9"/>
      <c r="H45" s="9"/>
    </row>
    <row r="46" spans="3:8" ht="14.25">
      <c r="C46" s="9"/>
      <c r="D46" s="9"/>
      <c r="E46" s="9"/>
      <c r="F46" s="9"/>
      <c r="G46" s="9"/>
      <c r="H46" s="9"/>
    </row>
    <row r="47" spans="3:8" ht="14.25">
      <c r="C47" s="9"/>
      <c r="D47" s="9"/>
      <c r="E47" s="9"/>
      <c r="F47" s="9"/>
      <c r="G47" s="9"/>
      <c r="H47" s="9"/>
    </row>
    <row r="48" spans="3:8" ht="14.25">
      <c r="C48" s="9"/>
      <c r="D48" s="9"/>
      <c r="E48" s="9"/>
      <c r="F48" s="9"/>
      <c r="G48" s="9"/>
      <c r="H48" s="9"/>
    </row>
    <row r="49" spans="3:8" ht="14.25">
      <c r="C49" s="9"/>
      <c r="D49" s="9"/>
      <c r="E49" s="9"/>
      <c r="F49" s="9"/>
      <c r="G49" s="9"/>
      <c r="H49" s="9"/>
    </row>
    <row r="50" spans="3:8" ht="14.25">
      <c r="C50" s="9"/>
      <c r="D50" s="9"/>
      <c r="E50" s="9"/>
      <c r="F50" s="9"/>
      <c r="G50" s="9"/>
      <c r="H50" s="9"/>
    </row>
    <row r="51" spans="3:8" ht="14.25">
      <c r="C51" s="9"/>
      <c r="D51" s="9"/>
      <c r="E51" s="9"/>
      <c r="F51" s="9"/>
      <c r="G51" s="9"/>
      <c r="H51" s="9"/>
    </row>
    <row r="52" spans="3:8" ht="14.25">
      <c r="C52" s="9"/>
      <c r="D52" s="9"/>
      <c r="E52" s="9"/>
      <c r="F52" s="9"/>
      <c r="G52" s="9"/>
      <c r="H52" s="9"/>
    </row>
    <row r="53" spans="3:8" ht="14.25">
      <c r="C53" s="9"/>
      <c r="D53" s="9"/>
      <c r="E53" s="9"/>
      <c r="F53" s="9"/>
      <c r="G53" s="9"/>
      <c r="H53" s="9"/>
    </row>
    <row r="54" spans="3:8" ht="14.25">
      <c r="C54" s="9"/>
      <c r="D54" s="9"/>
      <c r="E54" s="9"/>
      <c r="F54" s="9"/>
      <c r="G54" s="9"/>
      <c r="H54" s="9"/>
    </row>
    <row r="55" spans="3:8" ht="14.25">
      <c r="C55" s="9"/>
      <c r="D55" s="9"/>
      <c r="E55" s="9"/>
      <c r="F55" s="9"/>
      <c r="G55" s="9"/>
      <c r="H55" s="9"/>
    </row>
    <row r="56" spans="3:8" ht="14.25">
      <c r="C56" s="9"/>
      <c r="D56" s="9"/>
      <c r="E56" s="9"/>
      <c r="F56" s="9"/>
      <c r="G56" s="9"/>
      <c r="H56" s="9"/>
    </row>
    <row r="57" spans="3:8" ht="14.25">
      <c r="C57" s="9"/>
      <c r="D57" s="9"/>
      <c r="E57" s="9"/>
      <c r="F57" s="9"/>
      <c r="G57" s="9"/>
      <c r="H57" s="9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2017-01-24T01:58:22Z</cp:lastPrinted>
  <dcterms:created xsi:type="dcterms:W3CDTF">1996-12-17T01:32:42Z</dcterms:created>
  <dcterms:modified xsi:type="dcterms:W3CDTF">2017-02-13T07:44:10Z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