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tabRatio="610" activeTab="1"/>
  </bookViews>
  <sheets>
    <sheet name="收入估算表" sheetId="1" r:id="rId1"/>
    <sheet name="价款计算表" sheetId="2" r:id="rId2"/>
  </sheets>
  <definedNames/>
  <calcPr fullCalcOnLoad="1"/>
</workbook>
</file>

<file path=xl/sharedStrings.xml><?xml version="1.0" encoding="utf-8"?>
<sst xmlns="http://schemas.openxmlformats.org/spreadsheetml/2006/main" count="51" uniqueCount="37">
  <si>
    <t>序号</t>
  </si>
  <si>
    <r>
      <t>项</t>
    </r>
    <r>
      <rPr>
        <sz val="10"/>
        <rFont val="Times New Roman"/>
        <family val="1"/>
      </rPr>
      <t xml:space="preserve">     </t>
    </r>
    <r>
      <rPr>
        <sz val="10"/>
        <rFont val="黑体"/>
        <family val="0"/>
      </rPr>
      <t>目</t>
    </r>
  </si>
  <si>
    <t>合计</t>
  </si>
  <si>
    <t>销售收入现值</t>
  </si>
  <si>
    <t>矿业权权益系数</t>
  </si>
  <si>
    <t>评估价值</t>
  </si>
  <si>
    <t>备注</t>
  </si>
  <si>
    <t>销售收入（不含税）</t>
  </si>
  <si>
    <t>折现系数(8%)</t>
  </si>
  <si>
    <t>〖附表一〗</t>
  </si>
  <si>
    <t>复核：周  健</t>
  </si>
  <si>
    <t>评估机构：湖北永德盛业资源评估有限公司</t>
  </si>
  <si>
    <t>评估机构：湖北永德盛业资源评估有限公司</t>
  </si>
  <si>
    <t>单位:万元</t>
  </si>
  <si>
    <r>
      <t>2013</t>
    </r>
    <r>
      <rPr>
        <sz val="8"/>
        <rFont val="宋体"/>
        <family val="0"/>
      </rPr>
      <t>年</t>
    </r>
  </si>
  <si>
    <t>单位：万元</t>
  </si>
  <si>
    <r>
      <t>2014</t>
    </r>
    <r>
      <rPr>
        <sz val="8"/>
        <rFont val="宋体"/>
        <family val="0"/>
      </rPr>
      <t>年</t>
    </r>
  </si>
  <si>
    <t>备注</t>
  </si>
  <si>
    <t>生产能力（万吨）</t>
  </si>
  <si>
    <t>连南瑶族自治县寨岗山联白带梁岩大理岩矿采矿权评估价值估算表</t>
  </si>
  <si>
    <t>采矿权人：连南瑶族自治县寨岗山联白带梁岩大理岩矿</t>
  </si>
  <si>
    <r>
      <t>2011</t>
    </r>
    <r>
      <rPr>
        <sz val="8"/>
        <rFont val="宋体"/>
        <family val="0"/>
      </rPr>
      <t>年</t>
    </r>
    <r>
      <rPr>
        <sz val="8"/>
        <rFont val="Times New Roman"/>
        <family val="1"/>
      </rPr>
      <t>8~12</t>
    </r>
    <r>
      <rPr>
        <sz val="8"/>
        <rFont val="宋体"/>
        <family val="0"/>
      </rPr>
      <t>月</t>
    </r>
  </si>
  <si>
    <r>
      <t>2012</t>
    </r>
    <r>
      <rPr>
        <sz val="8"/>
        <rFont val="宋体"/>
        <family val="0"/>
      </rPr>
      <t>年</t>
    </r>
  </si>
  <si>
    <r>
      <t>2015</t>
    </r>
    <r>
      <rPr>
        <sz val="8"/>
        <rFont val="宋体"/>
        <family val="0"/>
      </rPr>
      <t>年</t>
    </r>
  </si>
  <si>
    <t xml:space="preserve"> </t>
  </si>
  <si>
    <t>〖附表二〗</t>
  </si>
  <si>
    <t xml:space="preserve">                     </t>
  </si>
  <si>
    <t>评估人：万贵麟   郑国勇</t>
  </si>
  <si>
    <r>
      <t>2016</t>
    </r>
    <r>
      <rPr>
        <sz val="8"/>
        <rFont val="宋体"/>
        <family val="0"/>
      </rPr>
      <t>年</t>
    </r>
    <r>
      <rPr>
        <sz val="8"/>
        <rFont val="Times New Roman"/>
        <family val="1"/>
      </rPr>
      <t>1~6</t>
    </r>
    <r>
      <rPr>
        <sz val="8"/>
        <rFont val="宋体"/>
        <family val="0"/>
      </rPr>
      <t>月</t>
    </r>
  </si>
  <si>
    <t>评估基准日：2011年7月31日</t>
  </si>
  <si>
    <t>生         产          期</t>
  </si>
  <si>
    <t>生       产       期</t>
  </si>
  <si>
    <r>
      <t>2016</t>
    </r>
    <r>
      <rPr>
        <sz val="8"/>
        <rFont val="宋体"/>
        <family val="0"/>
      </rPr>
      <t>年</t>
    </r>
    <r>
      <rPr>
        <sz val="8"/>
        <rFont val="Times New Roman"/>
        <family val="1"/>
      </rPr>
      <t>1-6</t>
    </r>
    <r>
      <rPr>
        <sz val="8"/>
        <rFont val="宋体"/>
        <family val="0"/>
      </rPr>
      <t>月</t>
    </r>
  </si>
  <si>
    <t>生产能力（万立方米）</t>
  </si>
  <si>
    <t>销售价格（元/立方米）</t>
  </si>
  <si>
    <t>销售收入（万元）</t>
  </si>
  <si>
    <r>
      <t>日期：</t>
    </r>
    <r>
      <rPr>
        <sz val="9"/>
        <rFont val="Times New Roman"/>
        <family val="1"/>
      </rPr>
      <t>2011.9.15</t>
    </r>
  </si>
</sst>
</file>

<file path=xl/styles.xml><?xml version="1.0" encoding="utf-8"?>
<styleSheet xmlns="http://schemas.openxmlformats.org/spreadsheetml/2006/main">
  <numFmts count="3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.0000_);[Red]\(0.0000\)"/>
    <numFmt numFmtId="179" formatCode="0;_琀"/>
    <numFmt numFmtId="180" formatCode="0.00;_琀"/>
    <numFmt numFmtId="181" formatCode="0.000_ "/>
    <numFmt numFmtId="182" formatCode="0.0%"/>
    <numFmt numFmtId="183" formatCode="0.0000_ "/>
    <numFmt numFmtId="184" formatCode="0.00000_ "/>
    <numFmt numFmtId="185" formatCode="0.000000_ "/>
    <numFmt numFmtId="186" formatCode="0.0000000_ "/>
    <numFmt numFmtId="187" formatCode="0.0_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0_);[Red]\(0.000\)"/>
    <numFmt numFmtId="193" formatCode="0.00_);[Red]\(0.00\)"/>
    <numFmt numFmtId="194" formatCode="0;_吀"/>
    <numFmt numFmtId="195" formatCode="0;_저"/>
    <numFmt numFmtId="196" formatCode="0.0;_저"/>
    <numFmt numFmtId="197" formatCode="0.00;_저"/>
    <numFmt numFmtId="198" formatCode="0.000;_저"/>
    <numFmt numFmtId="199" formatCode="0.0000;_저"/>
  </numFmts>
  <fonts count="14">
    <font>
      <sz val="12"/>
      <name val="宋体"/>
      <family val="0"/>
    </font>
    <font>
      <sz val="9"/>
      <name val="宋体"/>
      <family val="0"/>
    </font>
    <font>
      <sz val="10"/>
      <name val="Times New Roman"/>
      <family val="1"/>
    </font>
    <font>
      <sz val="10"/>
      <name val="黑体"/>
      <family val="0"/>
    </font>
    <font>
      <sz val="9"/>
      <name val="Times New Roman"/>
      <family val="1"/>
    </font>
    <font>
      <sz val="9"/>
      <name val="楷体_GB2312"/>
      <family val="3"/>
    </font>
    <font>
      <sz val="8"/>
      <name val="Times New Roman"/>
      <family val="1"/>
    </font>
    <font>
      <b/>
      <sz val="18"/>
      <name val="楷体_GB2312"/>
      <family val="3"/>
    </font>
    <font>
      <b/>
      <sz val="10"/>
      <name val="宋体"/>
      <family val="0"/>
    </font>
    <font>
      <sz val="10"/>
      <name val="楷体_GB2312"/>
      <family val="3"/>
    </font>
    <font>
      <sz val="10"/>
      <name val="宋体"/>
      <family val="0"/>
    </font>
    <font>
      <sz val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6" fillId="0" borderId="1" xfId="0" applyFont="1" applyBorder="1" applyAlignment="1">
      <alignment horizontal="center" vertical="center" shrinkToFit="1"/>
    </xf>
    <xf numFmtId="176" fontId="4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181" fontId="4" fillId="0" borderId="1" xfId="0" applyNumberFormat="1" applyFont="1" applyBorder="1" applyAlignment="1">
      <alignment horizontal="right"/>
    </xf>
    <xf numFmtId="177" fontId="4" fillId="0" borderId="1" xfId="0" applyNumberFormat="1" applyFont="1" applyBorder="1" applyAlignment="1">
      <alignment horizontal="right"/>
    </xf>
    <xf numFmtId="178" fontId="4" fillId="0" borderId="1" xfId="0" applyNumberFormat="1" applyFont="1" applyBorder="1" applyAlignment="1">
      <alignment horizontal="right"/>
    </xf>
    <xf numFmtId="182" fontId="4" fillId="0" borderId="1" xfId="0" applyNumberFormat="1" applyFont="1" applyBorder="1" applyAlignment="1">
      <alignment horizontal="right"/>
    </xf>
    <xf numFmtId="0" fontId="8" fillId="0" borderId="0" xfId="0" applyFont="1" applyAlignment="1">
      <alignment/>
    </xf>
    <xf numFmtId="0" fontId="5" fillId="0" borderId="2" xfId="0" applyFont="1" applyBorder="1" applyAlignment="1">
      <alignment horizontal="right"/>
    </xf>
    <xf numFmtId="0" fontId="10" fillId="0" borderId="0" xfId="0" applyFont="1" applyAlignment="1">
      <alignment/>
    </xf>
    <xf numFmtId="0" fontId="0" fillId="0" borderId="0" xfId="0" applyAlignment="1">
      <alignment horizontal="left"/>
    </xf>
    <xf numFmtId="0" fontId="9" fillId="0" borderId="3" xfId="0" applyFont="1" applyBorder="1" applyAlignment="1">
      <alignment horizontal="right" wrapText="1"/>
    </xf>
    <xf numFmtId="0" fontId="9" fillId="0" borderId="3" xfId="0" applyFont="1" applyBorder="1" applyAlignment="1">
      <alignment horizontal="right"/>
    </xf>
    <xf numFmtId="0" fontId="2" fillId="0" borderId="3" xfId="0" applyFont="1" applyBorder="1" applyAlignment="1">
      <alignment horizontal="left"/>
    </xf>
    <xf numFmtId="199" fontId="6" fillId="0" borderId="1" xfId="0" applyNumberFormat="1" applyFont="1" applyBorder="1" applyAlignment="1">
      <alignment horizontal="center" vertical="center" shrinkToFit="1"/>
    </xf>
    <xf numFmtId="0" fontId="9" fillId="0" borderId="3" xfId="0" applyFont="1" applyBorder="1" applyAlignment="1">
      <alignment/>
    </xf>
    <xf numFmtId="0" fontId="9" fillId="0" borderId="2" xfId="0" applyFont="1" applyBorder="1" applyAlignment="1">
      <alignment horizontal="center"/>
    </xf>
    <xf numFmtId="0" fontId="9" fillId="0" borderId="2" xfId="0" applyFont="1" applyBorder="1" applyAlignment="1">
      <alignment/>
    </xf>
    <xf numFmtId="181" fontId="1" fillId="0" borderId="1" xfId="0" applyNumberFormat="1" applyFont="1" applyBorder="1" applyAlignment="1">
      <alignment/>
    </xf>
    <xf numFmtId="0" fontId="6" fillId="0" borderId="1" xfId="0" applyNumberFormat="1" applyFont="1" applyBorder="1" applyAlignment="1">
      <alignment horizontal="center" vertical="center" shrinkToFit="1"/>
    </xf>
    <xf numFmtId="0" fontId="5" fillId="0" borderId="2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9" fillId="0" borderId="3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3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5" fillId="0" borderId="2" xfId="0" applyFont="1" applyBorder="1" applyAlignment="1">
      <alignment/>
    </xf>
    <xf numFmtId="0" fontId="3" fillId="0" borderId="6" xfId="0" applyNumberFormat="1" applyFont="1" applyBorder="1" applyAlignment="1">
      <alignment horizontal="center" vertical="center" wrapText="1"/>
    </xf>
    <xf numFmtId="0" fontId="3" fillId="0" borderId="7" xfId="0" applyNumberFormat="1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/>
    </xf>
    <xf numFmtId="0" fontId="3" fillId="0" borderId="7" xfId="0" applyNumberFormat="1" applyFont="1" applyBorder="1" applyAlignment="1">
      <alignment horizontal="center" vertical="center"/>
    </xf>
    <xf numFmtId="0" fontId="3" fillId="0" borderId="8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right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workbookViewId="0" topLeftCell="B1">
      <selection activeCell="C16" sqref="C16"/>
    </sheetView>
  </sheetViews>
  <sheetFormatPr defaultColWidth="9.00390625" defaultRowHeight="14.25"/>
  <cols>
    <col min="1" max="1" width="5.625" style="0" customWidth="1"/>
    <col min="2" max="2" width="17.125" style="0" customWidth="1"/>
    <col min="3" max="3" width="11.25390625" style="0" customWidth="1"/>
    <col min="4" max="4" width="9.125" style="0" customWidth="1"/>
    <col min="6" max="6" width="9.125" style="0" customWidth="1"/>
    <col min="7" max="7" width="8.75390625" style="0" customWidth="1"/>
    <col min="9" max="10" width="9.125" style="0" customWidth="1"/>
    <col min="12" max="12" width="9.50390625" style="0" customWidth="1"/>
    <col min="13" max="13" width="10.50390625" style="0" customWidth="1"/>
  </cols>
  <sheetData>
    <row r="1" spans="1:13" ht="27.75" customHeight="1">
      <c r="A1" s="8"/>
      <c r="B1" s="8" t="s">
        <v>25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42.75" customHeight="1">
      <c r="A2" s="23" t="s">
        <v>19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ht="43.5" customHeight="1">
      <c r="A3" s="16" t="s">
        <v>20</v>
      </c>
      <c r="B3" s="16"/>
      <c r="C3" s="16"/>
      <c r="D3" s="16"/>
      <c r="E3" s="16"/>
      <c r="F3" s="29" t="s">
        <v>29</v>
      </c>
      <c r="G3" s="29"/>
      <c r="H3" s="29"/>
      <c r="I3" s="29"/>
      <c r="L3" s="14"/>
      <c r="M3" s="13" t="s">
        <v>13</v>
      </c>
    </row>
    <row r="4" spans="1:13" ht="27" customHeight="1">
      <c r="A4" s="25" t="s">
        <v>0</v>
      </c>
      <c r="B4" s="26" t="s">
        <v>1</v>
      </c>
      <c r="C4" s="24" t="s">
        <v>2</v>
      </c>
      <c r="D4" s="27" t="s">
        <v>30</v>
      </c>
      <c r="E4" s="28"/>
      <c r="F4" s="28"/>
      <c r="G4" s="28"/>
      <c r="H4" s="28"/>
      <c r="I4" s="28"/>
      <c r="J4" s="28"/>
      <c r="K4" s="28"/>
      <c r="L4" s="28"/>
      <c r="M4" s="24" t="s">
        <v>6</v>
      </c>
    </row>
    <row r="5" spans="1:13" ht="28.5" customHeight="1">
      <c r="A5" s="25"/>
      <c r="B5" s="26"/>
      <c r="C5" s="24"/>
      <c r="D5" s="1" t="s">
        <v>21</v>
      </c>
      <c r="E5" s="1" t="s">
        <v>22</v>
      </c>
      <c r="F5" s="1" t="s">
        <v>14</v>
      </c>
      <c r="G5" s="1" t="s">
        <v>16</v>
      </c>
      <c r="H5" s="1" t="s">
        <v>23</v>
      </c>
      <c r="I5" s="1" t="s">
        <v>32</v>
      </c>
      <c r="J5" s="1"/>
      <c r="K5" s="1"/>
      <c r="L5" s="1"/>
      <c r="M5" s="24"/>
    </row>
    <row r="6" spans="1:13" ht="16.5" customHeight="1">
      <c r="A6" s="25"/>
      <c r="B6" s="26"/>
      <c r="C6" s="24"/>
      <c r="D6" s="15">
        <v>0.4167</v>
      </c>
      <c r="E6" s="15">
        <v>1.4167</v>
      </c>
      <c r="F6" s="15">
        <v>2.4167</v>
      </c>
      <c r="G6" s="15">
        <v>3.4167</v>
      </c>
      <c r="H6" s="15">
        <v>4.4167</v>
      </c>
      <c r="I6" s="15">
        <v>4.9167</v>
      </c>
      <c r="J6" s="15"/>
      <c r="K6" s="20"/>
      <c r="L6" s="20"/>
      <c r="M6" s="24"/>
    </row>
    <row r="7" spans="1:13" ht="36.75" customHeight="1">
      <c r="A7" s="2">
        <v>1</v>
      </c>
      <c r="B7" s="3" t="s">
        <v>33</v>
      </c>
      <c r="C7" s="4">
        <f>D7+E7+F7+G7+H7+I7</f>
        <v>9.728</v>
      </c>
      <c r="D7" s="4">
        <v>0.833</v>
      </c>
      <c r="E7" s="4">
        <v>2</v>
      </c>
      <c r="F7" s="4">
        <v>2</v>
      </c>
      <c r="G7" s="4">
        <v>2</v>
      </c>
      <c r="H7" s="4">
        <v>2</v>
      </c>
      <c r="I7" s="4">
        <v>0.895</v>
      </c>
      <c r="J7" s="4"/>
      <c r="K7" s="4"/>
      <c r="L7" s="4"/>
      <c r="M7" s="19"/>
    </row>
    <row r="8" spans="1:13" ht="36.75" customHeight="1">
      <c r="A8" s="2">
        <v>2</v>
      </c>
      <c r="B8" s="3" t="s">
        <v>34</v>
      </c>
      <c r="C8" s="5"/>
      <c r="D8" s="5">
        <v>124.55</v>
      </c>
      <c r="E8" s="5">
        <v>124.55</v>
      </c>
      <c r="F8" s="5">
        <v>124.55</v>
      </c>
      <c r="G8" s="5">
        <v>124.55</v>
      </c>
      <c r="H8" s="5">
        <v>124.55</v>
      </c>
      <c r="I8" s="5">
        <v>124.55</v>
      </c>
      <c r="J8" s="5"/>
      <c r="K8" s="5"/>
      <c r="L8" s="5"/>
      <c r="M8" s="3"/>
    </row>
    <row r="9" spans="1:13" ht="36.75" customHeight="1">
      <c r="A9" s="2">
        <v>3</v>
      </c>
      <c r="B9" s="3" t="s">
        <v>35</v>
      </c>
      <c r="C9" s="5">
        <f>D9+E9+F9+G9+H9+I9</f>
        <v>1199.5061759999999</v>
      </c>
      <c r="D9" s="5">
        <f aca="true" t="shared" si="0" ref="D9:I9">D7*0.99*D8</f>
        <v>102.71264849999999</v>
      </c>
      <c r="E9" s="5">
        <f t="shared" si="0"/>
        <v>246.60899999999998</v>
      </c>
      <c r="F9" s="5">
        <f t="shared" si="0"/>
        <v>246.60899999999998</v>
      </c>
      <c r="G9" s="5">
        <f t="shared" si="0"/>
        <v>246.60899999999998</v>
      </c>
      <c r="H9" s="5">
        <f t="shared" si="0"/>
        <v>246.60899999999998</v>
      </c>
      <c r="I9" s="5">
        <f t="shared" si="0"/>
        <v>110.3575275</v>
      </c>
      <c r="J9" s="5"/>
      <c r="K9" s="5"/>
      <c r="L9" s="5"/>
      <c r="M9" s="3"/>
    </row>
    <row r="10" spans="1:13" s="10" customFormat="1" ht="17.25" customHeight="1">
      <c r="A10" s="18" t="s">
        <v>11</v>
      </c>
      <c r="B10" s="18"/>
      <c r="C10" s="18"/>
      <c r="D10" s="18"/>
      <c r="E10" s="22" t="s">
        <v>10</v>
      </c>
      <c r="F10" s="22"/>
      <c r="H10" s="18" t="s">
        <v>24</v>
      </c>
      <c r="I10" s="22" t="s">
        <v>27</v>
      </c>
      <c r="J10" s="22"/>
      <c r="K10" s="18"/>
      <c r="L10" s="17"/>
      <c r="M10" s="9" t="s">
        <v>36</v>
      </c>
    </row>
    <row r="11" ht="14.25">
      <c r="M11" s="11"/>
    </row>
    <row r="12" ht="14.25">
      <c r="I12" s="11">
        <v>25</v>
      </c>
    </row>
  </sheetData>
  <mergeCells count="9">
    <mergeCell ref="E10:F10"/>
    <mergeCell ref="A2:M2"/>
    <mergeCell ref="M4:M6"/>
    <mergeCell ref="A4:A6"/>
    <mergeCell ref="B4:B6"/>
    <mergeCell ref="C4:C6"/>
    <mergeCell ref="I10:J10"/>
    <mergeCell ref="D4:L4"/>
    <mergeCell ref="F3:I3"/>
  </mergeCells>
  <printOptions/>
  <pageMargins left="0.67" right="0.2362204724409449" top="1.8503937007874016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5"/>
  <sheetViews>
    <sheetView tabSelected="1" workbookViewId="0" topLeftCell="B4">
      <selection activeCell="J15" sqref="J15"/>
    </sheetView>
  </sheetViews>
  <sheetFormatPr defaultColWidth="9.00390625" defaultRowHeight="14.25"/>
  <cols>
    <col min="1" max="1" width="6.00390625" style="0" customWidth="1"/>
    <col min="2" max="2" width="14.375" style="0" customWidth="1"/>
    <col min="3" max="3" width="9.875" style="0" customWidth="1"/>
    <col min="4" max="12" width="9.125" style="0" customWidth="1"/>
    <col min="13" max="13" width="9.75390625" style="0" customWidth="1"/>
  </cols>
  <sheetData>
    <row r="1" spans="1:13" ht="16.5" customHeight="1">
      <c r="A1" s="30" t="s">
        <v>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ht="43.5" customHeight="1">
      <c r="A2" s="23" t="s">
        <v>19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ht="51.75" customHeight="1">
      <c r="A3" s="31" t="s">
        <v>20</v>
      </c>
      <c r="B3" s="31"/>
      <c r="C3" s="31"/>
      <c r="D3" s="31"/>
      <c r="E3" s="31"/>
      <c r="F3" s="43" t="s">
        <v>29</v>
      </c>
      <c r="G3" s="43"/>
      <c r="H3" s="43"/>
      <c r="I3" s="43"/>
      <c r="J3" s="32"/>
      <c r="K3" s="32"/>
      <c r="L3" s="14"/>
      <c r="M3" s="12" t="s">
        <v>15</v>
      </c>
    </row>
    <row r="4" spans="1:13" ht="25.5" customHeight="1">
      <c r="A4" s="37" t="s">
        <v>0</v>
      </c>
      <c r="B4" s="40" t="s">
        <v>1</v>
      </c>
      <c r="C4" s="33" t="s">
        <v>2</v>
      </c>
      <c r="D4" s="27" t="s">
        <v>31</v>
      </c>
      <c r="E4" s="28"/>
      <c r="F4" s="28"/>
      <c r="G4" s="28"/>
      <c r="H4" s="28"/>
      <c r="I4" s="28"/>
      <c r="J4" s="28"/>
      <c r="K4" s="28"/>
      <c r="L4" s="28"/>
      <c r="M4" s="33" t="s">
        <v>17</v>
      </c>
    </row>
    <row r="5" spans="1:13" ht="24" customHeight="1">
      <c r="A5" s="38"/>
      <c r="B5" s="41"/>
      <c r="C5" s="34"/>
      <c r="D5" s="1" t="s">
        <v>21</v>
      </c>
      <c r="E5" s="1" t="s">
        <v>22</v>
      </c>
      <c r="F5" s="1" t="s">
        <v>14</v>
      </c>
      <c r="G5" s="1" t="s">
        <v>16</v>
      </c>
      <c r="H5" s="1" t="s">
        <v>23</v>
      </c>
      <c r="I5" s="1" t="s">
        <v>28</v>
      </c>
      <c r="J5" s="1"/>
      <c r="K5" s="1"/>
      <c r="L5" s="1"/>
      <c r="M5" s="34"/>
    </row>
    <row r="6" spans="1:13" ht="30" customHeight="1">
      <c r="A6" s="39"/>
      <c r="B6" s="42"/>
      <c r="C6" s="35"/>
      <c r="D6" s="15">
        <v>0.4167</v>
      </c>
      <c r="E6" s="15">
        <v>1.4167</v>
      </c>
      <c r="F6" s="15">
        <v>2.4167</v>
      </c>
      <c r="G6" s="15">
        <v>3.4167</v>
      </c>
      <c r="H6" s="15">
        <v>4.4167</v>
      </c>
      <c r="I6" s="15">
        <v>4.9167</v>
      </c>
      <c r="J6" s="20"/>
      <c r="K6" s="20"/>
      <c r="L6" s="20"/>
      <c r="M6" s="35"/>
    </row>
    <row r="7" spans="1:13" ht="30.75" customHeight="1">
      <c r="A7" s="2">
        <v>1</v>
      </c>
      <c r="B7" s="3" t="s">
        <v>18</v>
      </c>
      <c r="C7" s="4">
        <f>D7+E7+F7+G7+H7+I7</f>
        <v>9.728</v>
      </c>
      <c r="D7" s="4">
        <v>0.833</v>
      </c>
      <c r="E7" s="4">
        <v>2</v>
      </c>
      <c r="F7" s="4">
        <v>2</v>
      </c>
      <c r="G7" s="4">
        <v>2</v>
      </c>
      <c r="H7" s="4">
        <v>2</v>
      </c>
      <c r="I7" s="4">
        <f>'收入估算表'!I7</f>
        <v>0.895</v>
      </c>
      <c r="J7" s="4"/>
      <c r="K7" s="4"/>
      <c r="L7" s="4"/>
      <c r="M7" s="3"/>
    </row>
    <row r="8" spans="1:13" ht="30.75" customHeight="1">
      <c r="A8" s="2">
        <v>2</v>
      </c>
      <c r="B8" s="3" t="s">
        <v>7</v>
      </c>
      <c r="C8" s="5">
        <f>SUM(D8:L8)</f>
        <v>1199.5061759999999</v>
      </c>
      <c r="D8" s="5">
        <f>'收入估算表'!D9</f>
        <v>102.71264849999999</v>
      </c>
      <c r="E8" s="5">
        <f>'收入估算表'!E9</f>
        <v>246.60899999999998</v>
      </c>
      <c r="F8" s="5">
        <f>'收入估算表'!F9</f>
        <v>246.60899999999998</v>
      </c>
      <c r="G8" s="5">
        <f>'收入估算表'!G9</f>
        <v>246.60899999999998</v>
      </c>
      <c r="H8" s="5">
        <f>'收入估算表'!H9</f>
        <v>246.60899999999998</v>
      </c>
      <c r="I8" s="5">
        <f>'收入估算表'!I9</f>
        <v>110.3575275</v>
      </c>
      <c r="J8" s="5"/>
      <c r="K8" s="5"/>
      <c r="L8" s="5"/>
      <c r="M8" s="3"/>
    </row>
    <row r="9" spans="1:13" ht="30.75" customHeight="1">
      <c r="A9" s="2">
        <v>3</v>
      </c>
      <c r="B9" s="3" t="s">
        <v>8</v>
      </c>
      <c r="C9" s="4"/>
      <c r="D9" s="6">
        <v>0.9684</v>
      </c>
      <c r="E9" s="6">
        <f>D9/1.08</f>
        <v>0.8966666666666666</v>
      </c>
      <c r="F9" s="6">
        <f>E9/1.08</f>
        <v>0.8302469135802468</v>
      </c>
      <c r="G9" s="6">
        <f>F9/1.08</f>
        <v>0.7687471422039321</v>
      </c>
      <c r="H9" s="6">
        <f>G9/1.08</f>
        <v>0.7118029094480852</v>
      </c>
      <c r="I9" s="6">
        <v>0.685</v>
      </c>
      <c r="J9" s="6"/>
      <c r="K9" s="6"/>
      <c r="L9" s="6"/>
      <c r="M9" s="3"/>
    </row>
    <row r="10" spans="1:13" ht="30.75" customHeight="1">
      <c r="A10" s="2">
        <v>4</v>
      </c>
      <c r="B10" s="3" t="s">
        <v>3</v>
      </c>
      <c r="C10" s="4">
        <f>D10+E10+F10+G10+H10+I10</f>
        <v>966.0512339438634</v>
      </c>
      <c r="D10" s="5">
        <f aca="true" t="shared" si="0" ref="D10:I10">D8*D9</f>
        <v>99.4669288074</v>
      </c>
      <c r="E10" s="5">
        <f t="shared" si="0"/>
        <v>221.12606999999997</v>
      </c>
      <c r="F10" s="5">
        <f t="shared" si="0"/>
        <v>204.74636111111107</v>
      </c>
      <c r="G10" s="5">
        <f t="shared" si="0"/>
        <v>189.5799639917695</v>
      </c>
      <c r="H10" s="5">
        <f t="shared" si="0"/>
        <v>175.53700369608282</v>
      </c>
      <c r="I10" s="5">
        <f t="shared" si="0"/>
        <v>75.5949063375</v>
      </c>
      <c r="J10" s="5"/>
      <c r="K10" s="5"/>
      <c r="L10" s="5"/>
      <c r="M10" s="5"/>
    </row>
    <row r="11" spans="1:13" ht="30.75" customHeight="1">
      <c r="A11" s="2">
        <v>5</v>
      </c>
      <c r="B11" s="3" t="s">
        <v>4</v>
      </c>
      <c r="C11" s="7">
        <v>0.043</v>
      </c>
      <c r="D11" s="7"/>
      <c r="E11" s="7"/>
      <c r="F11" s="7"/>
      <c r="G11" s="7"/>
      <c r="H11" s="7"/>
      <c r="I11" s="7"/>
      <c r="J11" s="3"/>
      <c r="K11" s="3"/>
      <c r="L11" s="3"/>
      <c r="M11" s="3"/>
    </row>
    <row r="12" spans="1:13" ht="30.75" customHeight="1">
      <c r="A12" s="2">
        <v>6</v>
      </c>
      <c r="B12" s="3" t="s">
        <v>5</v>
      </c>
      <c r="C12" s="5">
        <f>C10*C11</f>
        <v>41.54020305958612</v>
      </c>
      <c r="D12" s="5"/>
      <c r="E12" s="5"/>
      <c r="F12" s="5"/>
      <c r="G12" s="5"/>
      <c r="H12" s="5"/>
      <c r="I12" s="5"/>
      <c r="J12" s="3"/>
      <c r="K12" s="3"/>
      <c r="L12" s="3"/>
      <c r="M12" s="3"/>
    </row>
    <row r="13" spans="1:13" ht="21" customHeight="1">
      <c r="A13" s="36" t="s">
        <v>12</v>
      </c>
      <c r="B13" s="36"/>
      <c r="C13" s="36"/>
      <c r="D13" s="36"/>
      <c r="E13" s="22" t="s">
        <v>10</v>
      </c>
      <c r="F13" s="22"/>
      <c r="G13" s="21" t="s">
        <v>26</v>
      </c>
      <c r="H13" s="22" t="s">
        <v>27</v>
      </c>
      <c r="I13" s="22"/>
      <c r="J13" s="21"/>
      <c r="M13" s="9" t="s">
        <v>36</v>
      </c>
    </row>
    <row r="15" ht="14.25">
      <c r="H15" s="11">
        <v>24</v>
      </c>
    </row>
  </sheetData>
  <mergeCells count="13">
    <mergeCell ref="B4:B6"/>
    <mergeCell ref="F3:I3"/>
    <mergeCell ref="C4:C6"/>
    <mergeCell ref="D4:L4"/>
    <mergeCell ref="A1:M1"/>
    <mergeCell ref="A2:M2"/>
    <mergeCell ref="H13:I13"/>
    <mergeCell ref="A3:E3"/>
    <mergeCell ref="J3:K3"/>
    <mergeCell ref="M4:M6"/>
    <mergeCell ref="A13:D13"/>
    <mergeCell ref="E13:F13"/>
    <mergeCell ref="A4:A6"/>
  </mergeCells>
  <printOptions horizontalCentered="1" verticalCentered="1"/>
  <pageMargins left="0.7480314960629921" right="0.3937007874015748" top="0.984251968503937" bottom="0.81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2011-09-01T07:55:18Z</cp:lastPrinted>
  <dcterms:created xsi:type="dcterms:W3CDTF">1996-12-17T01:32:42Z</dcterms:created>
  <dcterms:modified xsi:type="dcterms:W3CDTF">2011-09-13T03:21:05Z</dcterms:modified>
  <cp:category/>
  <cp:version/>
  <cp:contentType/>
  <cp:contentStatus/>
</cp:coreProperties>
</file>