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 activeTab="1"/>
  </bookViews>
  <sheets>
    <sheet name="1号楼8374" sheetId="1" r:id="rId1"/>
    <sheet name="2 号楼7789" sheetId="2" r:id="rId2"/>
  </sheets>
  <definedNames>
    <definedName name="_xlnm._FilterDatabase" localSheetId="0" hidden="1">'1号楼8374'!$A$4:$N$82</definedName>
    <definedName name="_xlnm._FilterDatabase" localSheetId="1" hidden="1">'2 号楼7789'!$A$4:$N$40</definedName>
    <definedName name="_xlnm.Print_Titles" localSheetId="1">'2 号楼7789'!$1:$4</definedName>
    <definedName name="_xlnm.Print_Area" localSheetId="1">'2 号楼7789'!$A$1:$N$40</definedName>
    <definedName name="_xlnm.Print_Titles" localSheetId="0">'1号楼8374'!$1:$4</definedName>
    <definedName name="_xlnm.Print_Area" localSheetId="0">'1号楼8374'!$A$1:$N$82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<sst xmlns="http://schemas.openxmlformats.org/spreadsheetml/2006/main" count="450" uniqueCount="114">
  <si>
    <t>附件2</t>
  </si>
  <si>
    <t>清远市新建商品住房销售价格备案表</t>
  </si>
  <si>
    <t>房地产开发企业名称或中介服务机构名称：清远市合一房地产开发有限公司</t>
  </si>
  <si>
    <t xml:space="preserve">                                 项目(楼盘)                      名称： 学贤明轩</t>
  </si>
  <si>
    <t>序号</t>
  </si>
  <si>
    <t>幢（栋）号</t>
  </si>
  <si>
    <t>楼层\房号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</si>
  <si>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</si>
  <si>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</si>
  <si>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</si>
  <si>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</si>
  <si>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</si>
  <si>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</si>
  <si>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</si>
  <si>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</si>
  <si>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</si>
  <si>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</si>
  <si>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</si>
  <si>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调整前备案价</t>
  </si>
  <si>
    <t>调整后备案价</t>
  </si>
  <si>
    <t>调整前最低单价</t>
  </si>
  <si>
    <t>调整后最低单价</t>
  </si>
  <si>
    <t>调整前后差价</t>
  </si>
  <si>
    <t>调整前最低总价</t>
  </si>
  <si>
    <t>1号楼</t>
  </si>
  <si>
    <t>301</t>
  </si>
  <si>
    <t>3房2厅2卫</t>
  </si>
  <si>
    <t>未售</t>
  </si>
  <si>
    <t>401</t>
  </si>
  <si>
    <t>501</t>
  </si>
  <si>
    <t>601</t>
  </si>
  <si>
    <t>701</t>
  </si>
  <si>
    <t>801</t>
  </si>
  <si>
    <t>901</t>
  </si>
  <si>
    <t>1001</t>
  </si>
  <si>
    <t>1101</t>
  </si>
  <si>
    <t>1201</t>
  </si>
  <si>
    <t>1301</t>
  </si>
  <si>
    <t>1401</t>
  </si>
  <si>
    <t>1501</t>
  </si>
  <si>
    <t>1601</t>
  </si>
  <si>
    <t>1701</t>
  </si>
  <si>
    <t>1801</t>
  </si>
  <si>
    <t>202</t>
  </si>
  <si>
    <t>2房2厅1卫</t>
  </si>
  <si>
    <t>样板房</t>
  </si>
  <si>
    <t>302</t>
  </si>
  <si>
    <t>402</t>
  </si>
  <si>
    <t>802</t>
  </si>
  <si>
    <t>1102</t>
  </si>
  <si>
    <t>1202</t>
  </si>
  <si>
    <t>1302</t>
  </si>
  <si>
    <t>1402</t>
  </si>
  <si>
    <t>1502</t>
  </si>
  <si>
    <t>1602</t>
  </si>
  <si>
    <t>1802</t>
  </si>
  <si>
    <t>1902</t>
  </si>
  <si>
    <t>303</t>
  </si>
  <si>
    <t>403</t>
  </si>
  <si>
    <t>503</t>
  </si>
  <si>
    <t>603</t>
  </si>
  <si>
    <t>703</t>
  </si>
  <si>
    <t>803</t>
  </si>
  <si>
    <t>903</t>
  </si>
  <si>
    <t>1003</t>
  </si>
  <si>
    <t>1103</t>
  </si>
  <si>
    <t>1203</t>
  </si>
  <si>
    <t>1403</t>
  </si>
  <si>
    <t>1603</t>
  </si>
  <si>
    <t>1803</t>
  </si>
  <si>
    <t>2003</t>
  </si>
  <si>
    <t>205</t>
  </si>
  <si>
    <t>4房2厅2卫</t>
  </si>
  <si>
    <t>305</t>
  </si>
  <si>
    <t>405</t>
  </si>
  <si>
    <t>505</t>
  </si>
  <si>
    <t>705</t>
  </si>
  <si>
    <t>1005</t>
  </si>
  <si>
    <t>1105</t>
  </si>
  <si>
    <t>1205</t>
  </si>
  <si>
    <t>1305</t>
  </si>
  <si>
    <t>1405</t>
  </si>
  <si>
    <t>1505</t>
  </si>
  <si>
    <t>1605</t>
  </si>
  <si>
    <t>1705</t>
  </si>
  <si>
    <t>1805</t>
  </si>
  <si>
    <t>1905</t>
  </si>
  <si>
    <t>206</t>
  </si>
  <si>
    <t>306</t>
  </si>
  <si>
    <t>506</t>
  </si>
  <si>
    <t>606</t>
  </si>
  <si>
    <t>706</t>
  </si>
  <si>
    <t>806</t>
  </si>
  <si>
    <t>906</t>
  </si>
  <si>
    <t>1006</t>
  </si>
  <si>
    <t>1106</t>
  </si>
  <si>
    <t>1306</t>
  </si>
  <si>
    <t>1406</t>
  </si>
  <si>
    <t>1506</t>
  </si>
  <si>
    <t>1606</t>
  </si>
  <si>
    <t>1706</t>
  </si>
  <si>
    <t>1806</t>
  </si>
  <si>
    <t>1906</t>
  </si>
  <si>
    <t>本楼栋总面积/均价</t>
  </si>
  <si>
    <t xml:space="preserve"> 本栋未销售住宅共 73套，销售住宅总建筑面积：7172.23㎡，套内面积5701.92㎡，分摊面积：1470.31㎡，销售均价： 8374元/㎡（建筑面积）、10534元/㎡（套内建筑面积）。</t>
  </si>
  <si>
    <t>备案机关：</t>
  </si>
  <si>
    <t>企业物价员：</t>
  </si>
  <si>
    <t>价格举报投诉电话：12358</t>
  </si>
  <si>
    <t>企业投诉电话：</t>
  </si>
  <si>
    <t>本表一式两份</t>
  </si>
  <si>
    <t>项目(楼盘)名称：学贤明轩</t>
  </si>
  <si>
    <t>调整后总价</t>
  </si>
  <si>
    <t>2号楼</t>
  </si>
  <si>
    <t xml:space="preserve">   本栋未销售住宅共31套，销售住宅总建筑面积：3092.98㎡，套内面积2458.92㎡，分摊面积：634.06㎡，销售均价：7789元/㎡（建筑面积）、
9798元/㎡（套内建筑面积）。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</si>
</sst>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 "/>
    <numFmt numFmtId="178" formatCode="0.00_);[Red]\(0.00\)"/>
    <numFmt numFmtId="179" formatCode="0.00_ "/>
  </numFmts>
  <fonts count="32">
    <font>
      <sz val="11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indexed="48"/>
      <name val="宋体"/>
      <charset val="134"/>
    </font>
    <font>
      <sz val="16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color indexed="48"/>
      <name val="宋体"/>
      <charset val="134"/>
    </font>
    <font>
      <b/>
      <sz val="11"/>
      <color rgb="FFFF0000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04">
    <xf numFmtId="0" fontId="0" fillId="0" borderId="0" xfId="0" applyAlignment="1"/>
    <xf numFmtId="0" fontId="0" fillId="0" borderId="0" xfId="0" applyFill="1" applyAlignment="1"/>
    <xf numFmtId="0" fontId="0" fillId="2" borderId="0" xfId="0" applyFont="1" applyFill="1" applyAlignment="1"/>
    <xf numFmtId="0" fontId="0" fillId="0" borderId="0" xfId="0" applyFont="1" applyAlignment="1"/>
    <xf numFmtId="0" fontId="1" fillId="2" borderId="0" xfId="0" applyFont="1" applyFill="1" applyAlignment="1"/>
    <xf numFmtId="0" fontId="2" fillId="0" borderId="0" xfId="0" applyFont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NumberFormat="1" applyFont="1" applyFill="1" applyAlignment="1"/>
    <xf numFmtId="0" fontId="3" fillId="0" borderId="0" xfId="0" applyFont="1" applyFill="1" applyAlignment="1"/>
    <xf numFmtId="176" fontId="0" fillId="0" borderId="0" xfId="0" applyNumberFormat="1" applyFill="1" applyAlignment="1"/>
    <xf numFmtId="177" fontId="0" fillId="0" borderId="0" xfId="0" applyNumberFormat="1" applyFill="1" applyAlignment="1"/>
    <xf numFmtId="0" fontId="0" fillId="0" borderId="0" xfId="0" applyFill="1" applyBorder="1" applyAlignment="1"/>
    <xf numFmtId="0" fontId="4" fillId="0" borderId="0" xfId="51" applyFont="1" applyFill="1" applyAlignment="1">
      <alignment horizontal="center" vertical="center"/>
    </xf>
    <xf numFmtId="0" fontId="4" fillId="0" borderId="0" xfId="51" applyFont="1" applyFill="1" applyAlignment="1">
      <alignment horizontal="left" vertical="center"/>
    </xf>
    <xf numFmtId="0" fontId="5" fillId="0" borderId="0" xfId="51" applyNumberFormat="1" applyFont="1" applyFill="1">
      <alignment vertical="center"/>
    </xf>
    <xf numFmtId="0" fontId="5" fillId="0" borderId="0" xfId="51" applyFont="1" applyFill="1">
      <alignment vertical="center"/>
    </xf>
    <xf numFmtId="0" fontId="6" fillId="0" borderId="0" xfId="51" applyFont="1" applyFill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7" fillId="0" borderId="1" xfId="51" applyNumberFormat="1" applyFont="1" applyFill="1" applyBorder="1" applyAlignment="1">
      <alignment horizontal="center" vertical="center"/>
    </xf>
    <xf numFmtId="178" fontId="7" fillId="0" borderId="1" xfId="51" applyNumberFormat="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 wrapText="1"/>
    </xf>
    <xf numFmtId="0" fontId="8" fillId="0" borderId="2" xfId="51" applyNumberFormat="1" applyFont="1" applyFill="1" applyBorder="1" applyAlignment="1">
      <alignment horizontal="center" vertical="center" wrapText="1"/>
    </xf>
    <xf numFmtId="178" fontId="8" fillId="0" borderId="1" xfId="5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" fillId="0" borderId="1" xfId="51" applyFont="1" applyFill="1" applyBorder="1" applyAlignment="1">
      <alignment horizontal="center" vertical="center" wrapText="1"/>
    </xf>
    <xf numFmtId="49" fontId="1" fillId="0" borderId="2" xfId="51" applyNumberFormat="1" applyFont="1" applyFill="1" applyBorder="1" applyAlignment="1">
      <alignment horizontal="center" vertical="center" wrapText="1"/>
    </xf>
    <xf numFmtId="178" fontId="1" fillId="0" borderId="1" xfId="51" applyNumberFormat="1" applyFont="1" applyFill="1" applyBorder="1" applyAlignment="1">
      <alignment horizontal="center" vertical="center" wrapText="1"/>
    </xf>
    <xf numFmtId="0" fontId="1" fillId="2" borderId="1" xfId="51" applyFont="1" applyFill="1" applyBorder="1" applyAlignment="1">
      <alignment horizontal="center" vertical="center" wrapText="1"/>
    </xf>
    <xf numFmtId="0" fontId="1" fillId="2" borderId="2" xfId="51" applyNumberFormat="1" applyFont="1" applyFill="1" applyBorder="1" applyAlignment="1">
      <alignment horizontal="center" vertical="center" wrapText="1"/>
    </xf>
    <xf numFmtId="0" fontId="1" fillId="2" borderId="1" xfId="51" applyFont="1" applyFill="1" applyBorder="1" applyAlignment="1">
      <alignment horizontal="center" vertical="center"/>
    </xf>
    <xf numFmtId="178" fontId="1" fillId="2" borderId="1" xfId="51" applyNumberFormat="1" applyFont="1" applyFill="1" applyBorder="1" applyAlignment="1">
      <alignment horizontal="center" vertical="center"/>
    </xf>
    <xf numFmtId="179" fontId="1" fillId="2" borderId="1" xfId="51" applyNumberFormat="1" applyFont="1" applyFill="1" applyBorder="1" applyAlignment="1">
      <alignment horizontal="center" vertical="center" wrapText="1"/>
    </xf>
    <xf numFmtId="0" fontId="1" fillId="0" borderId="2" xfId="51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178" fontId="1" fillId="0" borderId="1" xfId="51" applyNumberFormat="1" applyFont="1" applyFill="1" applyBorder="1" applyAlignment="1">
      <alignment horizontal="center" vertical="center"/>
    </xf>
    <xf numFmtId="179" fontId="1" fillId="0" borderId="1" xfId="51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2" fillId="0" borderId="2" xfId="51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/>
    </xf>
    <xf numFmtId="178" fontId="2" fillId="0" borderId="1" xfId="51" applyNumberFormat="1" applyFont="1" applyFill="1" applyBorder="1" applyAlignment="1">
      <alignment horizontal="center" vertical="center"/>
    </xf>
    <xf numFmtId="179" fontId="2" fillId="0" borderId="1" xfId="51" applyNumberFormat="1" applyFont="1" applyFill="1" applyBorder="1" applyAlignment="1">
      <alignment horizontal="center" vertical="center" wrapText="1"/>
    </xf>
    <xf numFmtId="0" fontId="1" fillId="0" borderId="2" xfId="51" applyFont="1" applyFill="1" applyBorder="1" applyAlignment="1">
      <alignment horizontal="center" vertical="center" wrapText="1"/>
    </xf>
    <xf numFmtId="0" fontId="1" fillId="0" borderId="3" xfId="51" applyFont="1" applyFill="1" applyBorder="1" applyAlignment="1">
      <alignment horizontal="center" vertical="center" wrapText="1"/>
    </xf>
    <xf numFmtId="0" fontId="7" fillId="0" borderId="0" xfId="51" applyFont="1" applyFill="1" applyAlignment="1">
      <alignment horizontal="center" vertical="center" wrapText="1"/>
    </xf>
    <xf numFmtId="0" fontId="7" fillId="0" borderId="0" xfId="51" applyFont="1" applyFill="1" applyAlignment="1">
      <alignment horizontal="left" vertical="center" wrapText="1"/>
    </xf>
    <xf numFmtId="178" fontId="7" fillId="0" borderId="0" xfId="51" applyNumberFormat="1" applyFont="1" applyFill="1" applyAlignment="1">
      <alignment horizontal="center" vertical="center" wrapText="1"/>
    </xf>
    <xf numFmtId="0" fontId="5" fillId="0" borderId="0" xfId="51" applyFont="1" applyFill="1" applyAlignment="1">
      <alignment horizontal="center" vertical="center"/>
    </xf>
    <xf numFmtId="178" fontId="5" fillId="0" borderId="0" xfId="51" applyNumberFormat="1" applyFont="1" applyFill="1" applyAlignment="1">
      <alignment horizontal="center" vertical="center"/>
    </xf>
    <xf numFmtId="0" fontId="9" fillId="0" borderId="0" xfId="51" applyFont="1" applyFill="1">
      <alignment vertical="center"/>
    </xf>
    <xf numFmtId="0" fontId="5" fillId="0" borderId="1" xfId="51" applyFont="1" applyFill="1" applyBorder="1">
      <alignment vertical="center"/>
    </xf>
    <xf numFmtId="0" fontId="1" fillId="0" borderId="4" xfId="51" applyFont="1" applyFill="1" applyBorder="1">
      <alignment vertical="center"/>
    </xf>
    <xf numFmtId="0" fontId="8" fillId="0" borderId="4" xfId="51" applyFont="1" applyFill="1" applyBorder="1" applyAlignment="1">
      <alignment horizontal="center" vertical="center"/>
    </xf>
    <xf numFmtId="0" fontId="9" fillId="0" borderId="0" xfId="51" applyFont="1" applyFill="1" applyAlignment="1">
      <alignment vertical="center" wrapText="1"/>
    </xf>
    <xf numFmtId="176" fontId="0" fillId="0" borderId="0" xfId="0" applyNumberFormat="1" applyFill="1" applyAlignment="1">
      <alignment wrapText="1"/>
    </xf>
    <xf numFmtId="176" fontId="1" fillId="0" borderId="1" xfId="51" applyNumberFormat="1" applyFont="1" applyFill="1" applyBorder="1" applyAlignment="1">
      <alignment horizontal="center" vertical="center"/>
    </xf>
    <xf numFmtId="176" fontId="1" fillId="2" borderId="1" xfId="51" applyNumberFormat="1" applyFont="1" applyFill="1" applyBorder="1" applyAlignment="1">
      <alignment horizontal="center" vertical="center" wrapText="1"/>
    </xf>
    <xf numFmtId="0" fontId="8" fillId="2" borderId="1" xfId="51" applyFont="1" applyFill="1" applyBorder="1" applyAlignment="1">
      <alignment horizontal="center" vertical="center" wrapText="1"/>
    </xf>
    <xf numFmtId="0" fontId="8" fillId="2" borderId="4" xfId="51" applyFont="1" applyFill="1" applyBorder="1" applyAlignment="1">
      <alignment horizontal="center" vertical="center"/>
    </xf>
    <xf numFmtId="176" fontId="3" fillId="2" borderId="4" xfId="51" applyNumberFormat="1" applyFont="1" applyFill="1" applyBorder="1" applyAlignment="1">
      <alignment horizontal="center" vertical="center"/>
    </xf>
    <xf numFmtId="176" fontId="0" fillId="2" borderId="0" xfId="0" applyNumberFormat="1" applyFont="1" applyFill="1" applyAlignment="1"/>
    <xf numFmtId="176" fontId="1" fillId="0" borderId="1" xfId="51" applyNumberFormat="1" applyFont="1" applyFill="1" applyBorder="1" applyAlignment="1">
      <alignment horizontal="center" vertical="center" wrapText="1"/>
    </xf>
    <xf numFmtId="176" fontId="3" fillId="0" borderId="4" xfId="51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/>
    <xf numFmtId="176" fontId="1" fillId="2" borderId="1" xfId="51" applyNumberFormat="1" applyFont="1" applyFill="1" applyBorder="1" applyAlignment="1">
      <alignment horizontal="center" vertical="center"/>
    </xf>
    <xf numFmtId="1" fontId="8" fillId="2" borderId="4" xfId="51" applyNumberFormat="1" applyFont="1" applyFill="1" applyBorder="1" applyAlignment="1">
      <alignment horizontal="center" vertical="center"/>
    </xf>
    <xf numFmtId="176" fontId="1" fillId="2" borderId="4" xfId="51" applyNumberFormat="1" applyFont="1" applyFill="1" applyBorder="1" applyAlignment="1">
      <alignment horizontal="center" vertical="center"/>
    </xf>
    <xf numFmtId="176" fontId="1" fillId="2" borderId="0" xfId="0" applyNumberFormat="1" applyFont="1" applyFill="1" applyAlignment="1"/>
    <xf numFmtId="0" fontId="1" fillId="2" borderId="1" xfId="51" applyFont="1" applyFill="1" applyBorder="1" applyAlignment="1">
      <alignment horizontal="center" vertical="top" wrapText="1"/>
    </xf>
    <xf numFmtId="0" fontId="1" fillId="2" borderId="4" xfId="51" applyFont="1" applyFill="1" applyBorder="1" applyAlignment="1">
      <alignment horizontal="center" vertical="top" wrapText="1"/>
    </xf>
    <xf numFmtId="176" fontId="2" fillId="0" borderId="1" xfId="51" applyNumberFormat="1" applyFont="1" applyFill="1" applyBorder="1" applyAlignment="1">
      <alignment horizontal="center" vertical="center"/>
    </xf>
    <xf numFmtId="176" fontId="2" fillId="0" borderId="1" xfId="51" applyNumberFormat="1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 wrapText="1"/>
    </xf>
    <xf numFmtId="0" fontId="10" fillId="0" borderId="4" xfId="51" applyFont="1" applyFill="1" applyBorder="1" applyAlignment="1">
      <alignment horizontal="center" vertical="center"/>
    </xf>
    <xf numFmtId="176" fontId="2" fillId="0" borderId="4" xfId="51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/>
    <xf numFmtId="0" fontId="1" fillId="0" borderId="4" xfId="51" applyFont="1" applyFill="1" applyBorder="1" applyAlignment="1">
      <alignment horizontal="center" vertical="center"/>
    </xf>
    <xf numFmtId="176" fontId="1" fillId="0" borderId="3" xfId="51" applyNumberFormat="1" applyFont="1" applyFill="1" applyBorder="1" applyAlignment="1">
      <alignment horizontal="center" vertical="center" wrapText="1"/>
    </xf>
    <xf numFmtId="0" fontId="1" fillId="0" borderId="4" xfId="51" applyFont="1" applyFill="1" applyBorder="1" applyAlignment="1">
      <alignment horizontal="center" vertical="center" wrapText="1"/>
    </xf>
    <xf numFmtId="0" fontId="7" fillId="0" borderId="0" xfId="51" applyFont="1" applyFill="1" applyAlignment="1">
      <alignment vertical="center" wrapText="1"/>
    </xf>
    <xf numFmtId="177" fontId="0" fillId="2" borderId="0" xfId="0" applyNumberFormat="1" applyFont="1" applyFill="1" applyAlignment="1"/>
    <xf numFmtId="177" fontId="0" fillId="0" borderId="0" xfId="0" applyNumberFormat="1" applyFont="1" applyFill="1" applyAlignment="1"/>
    <xf numFmtId="0" fontId="0" fillId="0" borderId="0" xfId="0" applyFont="1" applyFill="1" applyAlignment="1"/>
    <xf numFmtId="177" fontId="1" fillId="2" borderId="0" xfId="0" applyNumberFormat="1" applyFont="1" applyFill="1" applyAlignment="1"/>
    <xf numFmtId="177" fontId="2" fillId="0" borderId="0" xfId="0" applyNumberFormat="1" applyFont="1" applyFill="1" applyAlignment="1"/>
    <xf numFmtId="0" fontId="2" fillId="0" borderId="0" xfId="0" applyFont="1" applyFill="1" applyAlignment="1"/>
    <xf numFmtId="0" fontId="0" fillId="2" borderId="0" xfId="0" applyFont="1" applyFill="1" applyBorder="1" applyAlignment="1"/>
    <xf numFmtId="0" fontId="0" fillId="0" borderId="0" xfId="0" applyFont="1" applyFill="1" applyBorder="1" applyAlignment="1"/>
    <xf numFmtId="0" fontId="2" fillId="0" borderId="0" xfId="0" applyFont="1" applyFill="1" applyBorder="1" applyAlignment="1"/>
    <xf numFmtId="0" fontId="11" fillId="0" borderId="0" xfId="0" applyFont="1" applyFill="1" applyAlignment="1"/>
    <xf numFmtId="0" fontId="1" fillId="0" borderId="0" xfId="0" applyFont="1" applyAlignment="1"/>
    <xf numFmtId="176" fontId="0" fillId="0" borderId="0" xfId="0" applyNumberFormat="1" applyAlignment="1"/>
    <xf numFmtId="0" fontId="7" fillId="0" borderId="0" xfId="51" applyFont="1" applyFill="1" applyAlignment="1">
      <alignment horizontal="left" vertical="center"/>
    </xf>
    <xf numFmtId="0" fontId="7" fillId="0" borderId="0" xfId="51" applyFont="1" applyFill="1" applyAlignment="1">
      <alignment horizontal="center" vertical="center"/>
    </xf>
    <xf numFmtId="178" fontId="7" fillId="0" borderId="0" xfId="51" applyNumberFormat="1" applyFont="1" applyFill="1" applyAlignment="1">
      <alignment horizontal="center" vertical="center"/>
    </xf>
    <xf numFmtId="0" fontId="8" fillId="0" borderId="2" xfId="51" applyFont="1" applyFill="1" applyBorder="1" applyAlignment="1">
      <alignment horizontal="center" vertical="center" wrapText="1"/>
    </xf>
    <xf numFmtId="0" fontId="8" fillId="0" borderId="5" xfId="51" applyFont="1" applyFill="1" applyBorder="1" applyAlignment="1">
      <alignment horizontal="center" vertical="center" wrapText="1"/>
    </xf>
    <xf numFmtId="0" fontId="1" fillId="0" borderId="0" xfId="51" applyFont="1" applyFill="1" applyAlignment="1">
      <alignment horizontal="center" vertical="center"/>
    </xf>
    <xf numFmtId="0" fontId="1" fillId="0" borderId="0" xfId="51" applyFont="1" applyFill="1">
      <alignment vertical="center"/>
    </xf>
    <xf numFmtId="0" fontId="1" fillId="0" borderId="1" xfId="51" applyFont="1" applyFill="1" applyBorder="1" applyAlignment="1">
      <alignment horizontal="center" vertical="top" wrapText="1"/>
    </xf>
    <xf numFmtId="179" fontId="1" fillId="0" borderId="5" xfId="51" applyNumberFormat="1" applyFont="1" applyFill="1" applyBorder="1" applyAlignment="1">
      <alignment horizontal="center" vertical="center" wrapText="1"/>
    </xf>
    <xf numFmtId="176" fontId="1" fillId="0" borderId="0" xfId="51" applyNumberFormat="1" applyFont="1" applyFill="1" applyAlignment="1">
      <alignment horizontal="center" vertical="center"/>
    </xf>
    <xf numFmtId="10" fontId="0" fillId="0" borderId="0" xfId="0" applyNumberFormat="1" applyFill="1" applyAlignment="1"/>
    <xf numFmtId="0" fontId="7" fillId="0" borderId="0" xfId="51" applyFont="1" applyFill="1" applyAlignment="1" quotePrefix="1">
      <alignment horizontal="left" vertical="center"/>
    </xf>
    <xf numFmtId="0" fontId="1" fillId="0" borderId="1" xfId="51" applyFont="1" applyFill="1" applyBorder="1" applyAlignment="1" quotePrefix="1">
      <alignment horizontal="center" vertical="center" wrapText="1"/>
    </xf>
    <xf numFmtId="0" fontId="7" fillId="0" borderId="1" xfId="51" applyFont="1" applyFill="1" applyBorder="1" applyAlignment="1" quotePrefix="1">
      <alignment horizontal="center" vertical="center"/>
    </xf>
    <xf numFmtId="0" fontId="1" fillId="2" borderId="1" xfId="51" applyFont="1" applyFill="1" applyBorder="1" applyAlignment="1" quotePrefix="1">
      <alignment horizontal="center" vertical="center" wrapText="1"/>
    </xf>
    <xf numFmtId="0" fontId="2" fillId="0" borderId="1" xfId="51" applyFont="1" applyFill="1" applyBorder="1" applyAlignment="1" quotePrefix="1">
      <alignment horizontal="center" vertical="center" wrapText="1"/>
    </xf>
    <xf numFmtId="0" fontId="1" fillId="0" borderId="2" xfId="5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3"/>
  <sheetViews>
    <sheetView workbookViewId="0">
      <pane xSplit="14" ySplit="4" topLeftCell="O65" activePane="bottomRight" state="frozen"/>
      <selection/>
      <selection pane="topRight"/>
      <selection pane="bottomLeft"/>
      <selection pane="bottomRight" activeCell="C84" sqref="C84"/>
    </sheetView>
  </sheetViews>
  <sheetFormatPr defaultColWidth="9" defaultRowHeight="13.5"/>
  <cols>
    <col min="1" max="1" width="5.63333333333333" style="7" customWidth="1"/>
    <col min="2" max="2" width="9" style="7"/>
    <col min="3" max="3" width="12.2666666666667" style="7" customWidth="1"/>
    <col min="4" max="4" width="10.6333333333333" style="7" customWidth="1"/>
    <col min="5" max="5" width="5.63333333333333" style="7" customWidth="1"/>
    <col min="6" max="7" width="9.45" style="7" customWidth="1"/>
    <col min="8" max="10" width="10.6333333333333" style="7" customWidth="1"/>
    <col min="11" max="11" width="9.90833333333333" style="7" customWidth="1"/>
    <col min="12" max="14" width="9" style="7"/>
    <col min="15" max="15" width="9" style="91" hidden="1" customWidth="1"/>
    <col min="16" max="19" width="9.36666666666667" style="10" hidden="1" customWidth="1"/>
    <col min="20" max="20" width="14.2666666666667" style="92" hidden="1" customWidth="1"/>
    <col min="21" max="21" width="11.45" hidden="1" customWidth="1"/>
    <col min="22" max="23" width="9" customWidth="1"/>
  </cols>
  <sheetData>
    <row r="1" s="1" customFormat="1" ht="20.25" spans="1:20">
      <c r="A1" s="14" t="s">
        <v>0</v>
      </c>
      <c r="B1" s="14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T1" s="10"/>
    </row>
    <row r="2" s="1" customFormat="1" ht="25.5" spans="1:20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6"/>
      <c r="T2" s="10"/>
    </row>
    <row r="3" s="1" customFormat="1" ht="14.25" spans="1:20">
      <c r="A3" s="104" t="s">
        <v>2</v>
      </c>
      <c r="B3" s="94"/>
      <c r="C3" s="94"/>
      <c r="D3" s="94"/>
      <c r="E3" s="94"/>
      <c r="F3" s="94"/>
      <c r="G3" s="95"/>
      <c r="H3" s="94" t="s">
        <v>3</v>
      </c>
      <c r="I3" s="16"/>
      <c r="J3" s="16"/>
      <c r="K3" s="16"/>
      <c r="L3" s="94"/>
      <c r="M3" s="98"/>
      <c r="N3" s="99"/>
      <c r="O3" s="16"/>
      <c r="T3" s="10"/>
    </row>
    <row r="4" s="1" customFormat="1" ht="40.5" spans="1:20">
      <c r="A4" s="21" t="s">
        <v>4</v>
      </c>
      <c r="B4" s="22" t="s">
        <v>5</v>
      </c>
      <c r="C4" s="96" t="s">
        <v>6</v>
      </c>
      <c r="D4" s="22" t="s">
        <v>7</v>
      </c>
      <c r="E4" s="22" t="s">
        <v>8</v>
      </c>
      <c r="F4" s="22" t="s">
        <v>9</v>
      </c>
      <c r="G4" s="24" t="s">
        <v>10</v>
      </c>
      <c r="H4" s="97" t="s">
        <v>11</v>
      </c>
      <c r="I4" s="22" t="s">
        <v>12</v>
      </c>
      <c r="J4" s="22" t="s">
        <v>13</v>
      </c>
      <c r="K4" s="97" t="s">
        <v>14</v>
      </c>
      <c r="L4" s="22" t="s">
        <v>15</v>
      </c>
      <c r="M4" s="22" t="s">
        <v>16</v>
      </c>
      <c r="N4" s="21" t="s">
        <v>17</v>
      </c>
      <c r="O4" s="54" t="s">
        <v>18</v>
      </c>
      <c r="P4" s="55" t="s">
        <v>19</v>
      </c>
      <c r="Q4" s="55" t="s">
        <v>20</v>
      </c>
      <c r="R4" s="55" t="s">
        <v>21</v>
      </c>
      <c r="S4" s="55" t="s">
        <v>22</v>
      </c>
      <c r="T4" s="10" t="s">
        <v>23</v>
      </c>
    </row>
    <row r="5" s="83" customFormat="1" ht="23" customHeight="1" spans="1:21">
      <c r="A5" s="21">
        <v>1</v>
      </c>
      <c r="B5" s="105" t="s">
        <v>24</v>
      </c>
      <c r="C5" s="27" t="s">
        <v>25</v>
      </c>
      <c r="D5" s="105" t="s">
        <v>26</v>
      </c>
      <c r="E5" s="26">
        <v>3</v>
      </c>
      <c r="F5" s="35">
        <v>91.44</v>
      </c>
      <c r="G5" s="36">
        <f t="shared" ref="G5:G52" si="0">F5-H5</f>
        <v>18.7452</v>
      </c>
      <c r="H5" s="37">
        <f t="shared" ref="H5:H52" si="1">F5*0.795</f>
        <v>72.6948</v>
      </c>
      <c r="I5" s="56">
        <f t="shared" ref="I5:I51" si="2">P5</f>
        <v>7801.6128</v>
      </c>
      <c r="J5" s="62">
        <f t="shared" ref="J5:J52" si="3">K5/H5</f>
        <v>9813.34943396226</v>
      </c>
      <c r="K5" s="62">
        <f t="shared" ref="K5:K52" si="4">F5*I5</f>
        <v>713379.474432</v>
      </c>
      <c r="L5" s="22"/>
      <c r="M5" s="26" t="s">
        <v>27</v>
      </c>
      <c r="N5" s="21"/>
      <c r="O5" s="56">
        <v>8212.224</v>
      </c>
      <c r="P5" s="64">
        <f t="shared" ref="P5:P51" si="5">O5*0.95</f>
        <v>7801.6128</v>
      </c>
      <c r="Q5" s="64">
        <f t="shared" ref="Q5:Q20" si="6">O5*0.85</f>
        <v>6980.3904</v>
      </c>
      <c r="R5" s="64">
        <f t="shared" ref="R5:R51" si="7">P5*0.85</f>
        <v>6631.37088</v>
      </c>
      <c r="S5" s="64">
        <f t="shared" ref="S5:S20" si="8">Q5-R5</f>
        <v>349.019520000001</v>
      </c>
      <c r="T5" s="64">
        <f t="shared" ref="T5:T52" si="9">F5*Q5</f>
        <v>638286.898176</v>
      </c>
      <c r="U5" s="83">
        <f t="shared" ref="U5:U20" si="10">R5/O5</f>
        <v>0.8075</v>
      </c>
    </row>
    <row r="6" s="83" customFormat="1" ht="23" customHeight="1" spans="1:21">
      <c r="A6" s="21">
        <v>2</v>
      </c>
      <c r="B6" s="105" t="s">
        <v>24</v>
      </c>
      <c r="C6" s="27" t="s">
        <v>28</v>
      </c>
      <c r="D6" s="105" t="s">
        <v>26</v>
      </c>
      <c r="E6" s="26">
        <v>3</v>
      </c>
      <c r="F6" s="35">
        <v>91.44</v>
      </c>
      <c r="G6" s="36">
        <f t="shared" si="0"/>
        <v>18.7452</v>
      </c>
      <c r="H6" s="37">
        <f t="shared" si="1"/>
        <v>72.6948</v>
      </c>
      <c r="I6" s="56">
        <f t="shared" si="2"/>
        <v>7717.2528</v>
      </c>
      <c r="J6" s="62">
        <f t="shared" si="3"/>
        <v>9707.23622641509</v>
      </c>
      <c r="K6" s="62">
        <f t="shared" si="4"/>
        <v>705665.596032</v>
      </c>
      <c r="L6" s="100"/>
      <c r="M6" s="26" t="s">
        <v>27</v>
      </c>
      <c r="N6" s="100"/>
      <c r="O6" s="56">
        <v>8123.424</v>
      </c>
      <c r="P6" s="64">
        <f t="shared" si="5"/>
        <v>7717.2528</v>
      </c>
      <c r="Q6" s="64">
        <f t="shared" si="6"/>
        <v>6904.9104</v>
      </c>
      <c r="R6" s="64">
        <f t="shared" si="7"/>
        <v>6559.66488</v>
      </c>
      <c r="S6" s="64">
        <f t="shared" si="8"/>
        <v>345.245519999999</v>
      </c>
      <c r="T6" s="64">
        <f t="shared" si="9"/>
        <v>631385.006976</v>
      </c>
      <c r="U6" s="83">
        <f t="shared" si="10"/>
        <v>0.8075</v>
      </c>
    </row>
    <row r="7" s="83" customFormat="1" ht="23" customHeight="1" spans="1:21">
      <c r="A7" s="21">
        <v>3</v>
      </c>
      <c r="B7" s="105" t="s">
        <v>24</v>
      </c>
      <c r="C7" s="27" t="s">
        <v>29</v>
      </c>
      <c r="D7" s="105" t="s">
        <v>26</v>
      </c>
      <c r="E7" s="26">
        <v>3</v>
      </c>
      <c r="F7" s="35">
        <v>91.44</v>
      </c>
      <c r="G7" s="36">
        <f t="shared" si="0"/>
        <v>18.7452</v>
      </c>
      <c r="H7" s="37">
        <f t="shared" si="1"/>
        <v>72.6948</v>
      </c>
      <c r="I7" s="56">
        <f t="shared" si="2"/>
        <v>7885.9728</v>
      </c>
      <c r="J7" s="62">
        <f t="shared" si="3"/>
        <v>9919.46264150943</v>
      </c>
      <c r="K7" s="62">
        <f t="shared" si="4"/>
        <v>721093.352832</v>
      </c>
      <c r="L7" s="100"/>
      <c r="M7" s="26" t="s">
        <v>27</v>
      </c>
      <c r="N7" s="100"/>
      <c r="O7" s="56">
        <v>8301.024</v>
      </c>
      <c r="P7" s="64">
        <f t="shared" si="5"/>
        <v>7885.9728</v>
      </c>
      <c r="Q7" s="64">
        <f t="shared" si="6"/>
        <v>7055.8704</v>
      </c>
      <c r="R7" s="64">
        <f t="shared" si="7"/>
        <v>6703.07688</v>
      </c>
      <c r="S7" s="64">
        <f t="shared" si="8"/>
        <v>352.793519999999</v>
      </c>
      <c r="T7" s="64">
        <f t="shared" si="9"/>
        <v>645188.789376</v>
      </c>
      <c r="U7" s="83">
        <f t="shared" si="10"/>
        <v>0.8075</v>
      </c>
    </row>
    <row r="8" s="83" customFormat="1" ht="23" customHeight="1" spans="1:21">
      <c r="A8" s="21">
        <v>4</v>
      </c>
      <c r="B8" s="105" t="s">
        <v>24</v>
      </c>
      <c r="C8" s="27" t="s">
        <v>30</v>
      </c>
      <c r="D8" s="105" t="s">
        <v>26</v>
      </c>
      <c r="E8" s="43">
        <v>3</v>
      </c>
      <c r="F8" s="35">
        <v>91.44</v>
      </c>
      <c r="G8" s="36">
        <f t="shared" si="0"/>
        <v>18.7452</v>
      </c>
      <c r="H8" s="37">
        <f t="shared" si="1"/>
        <v>72.6948</v>
      </c>
      <c r="I8" s="56">
        <f t="shared" si="2"/>
        <v>7759.4328</v>
      </c>
      <c r="J8" s="62">
        <f t="shared" si="3"/>
        <v>9760.29283018868</v>
      </c>
      <c r="K8" s="62">
        <f t="shared" si="4"/>
        <v>709522.535232</v>
      </c>
      <c r="L8" s="22"/>
      <c r="M8" s="26" t="s">
        <v>27</v>
      </c>
      <c r="N8" s="21"/>
      <c r="O8" s="56">
        <v>8167.824</v>
      </c>
      <c r="P8" s="64">
        <f t="shared" si="5"/>
        <v>7759.4328</v>
      </c>
      <c r="Q8" s="64">
        <f t="shared" si="6"/>
        <v>6942.6504</v>
      </c>
      <c r="R8" s="64">
        <f t="shared" si="7"/>
        <v>6595.51788</v>
      </c>
      <c r="S8" s="64">
        <f t="shared" si="8"/>
        <v>347.13252</v>
      </c>
      <c r="T8" s="64">
        <f t="shared" si="9"/>
        <v>634835.952576</v>
      </c>
      <c r="U8" s="83">
        <f t="shared" si="10"/>
        <v>0.8075</v>
      </c>
    </row>
    <row r="9" s="83" customFormat="1" ht="23" customHeight="1" spans="1:21">
      <c r="A9" s="21">
        <v>5</v>
      </c>
      <c r="B9" s="105" t="s">
        <v>24</v>
      </c>
      <c r="C9" s="27" t="s">
        <v>31</v>
      </c>
      <c r="D9" s="105" t="s">
        <v>26</v>
      </c>
      <c r="E9" s="43">
        <v>3</v>
      </c>
      <c r="F9" s="35">
        <v>91.44</v>
      </c>
      <c r="G9" s="36">
        <f t="shared" si="0"/>
        <v>18.7452</v>
      </c>
      <c r="H9" s="37">
        <f t="shared" si="1"/>
        <v>72.6948</v>
      </c>
      <c r="I9" s="56">
        <f t="shared" si="2"/>
        <v>7970.3328</v>
      </c>
      <c r="J9" s="62">
        <f t="shared" si="3"/>
        <v>10025.5758490566</v>
      </c>
      <c r="K9" s="62">
        <f t="shared" si="4"/>
        <v>728807.231232</v>
      </c>
      <c r="L9" s="22"/>
      <c r="M9" s="26" t="s">
        <v>27</v>
      </c>
      <c r="N9" s="21"/>
      <c r="O9" s="56">
        <v>8389.824</v>
      </c>
      <c r="P9" s="64">
        <f t="shared" si="5"/>
        <v>7970.3328</v>
      </c>
      <c r="Q9" s="64">
        <f t="shared" si="6"/>
        <v>7131.3504</v>
      </c>
      <c r="R9" s="64">
        <f t="shared" si="7"/>
        <v>6774.78288</v>
      </c>
      <c r="S9" s="64">
        <f t="shared" si="8"/>
        <v>356.567520000001</v>
      </c>
      <c r="T9" s="64">
        <f t="shared" si="9"/>
        <v>652090.680576</v>
      </c>
      <c r="U9" s="83">
        <f t="shared" si="10"/>
        <v>0.8075</v>
      </c>
    </row>
    <row r="10" s="83" customFormat="1" ht="23" customHeight="1" spans="1:21">
      <c r="A10" s="21">
        <v>6</v>
      </c>
      <c r="B10" s="105" t="s">
        <v>24</v>
      </c>
      <c r="C10" s="27" t="s">
        <v>32</v>
      </c>
      <c r="D10" s="105" t="s">
        <v>26</v>
      </c>
      <c r="E10" s="43">
        <v>3</v>
      </c>
      <c r="F10" s="35">
        <v>91.44</v>
      </c>
      <c r="G10" s="36">
        <f t="shared" si="0"/>
        <v>18.7452</v>
      </c>
      <c r="H10" s="37">
        <f t="shared" si="1"/>
        <v>72.6948</v>
      </c>
      <c r="I10" s="56">
        <f t="shared" si="2"/>
        <v>8012.5128</v>
      </c>
      <c r="J10" s="62">
        <f t="shared" si="3"/>
        <v>10078.6324528302</v>
      </c>
      <c r="K10" s="62">
        <f t="shared" si="4"/>
        <v>732664.170432</v>
      </c>
      <c r="L10" s="22"/>
      <c r="M10" s="26" t="s">
        <v>27</v>
      </c>
      <c r="N10" s="21"/>
      <c r="O10" s="56">
        <v>8434.224</v>
      </c>
      <c r="P10" s="64">
        <f t="shared" si="5"/>
        <v>8012.5128</v>
      </c>
      <c r="Q10" s="64">
        <f t="shared" si="6"/>
        <v>7169.0904</v>
      </c>
      <c r="R10" s="64">
        <f t="shared" si="7"/>
        <v>6810.63588</v>
      </c>
      <c r="S10" s="64">
        <f t="shared" si="8"/>
        <v>358.45452</v>
      </c>
      <c r="T10" s="64">
        <f t="shared" si="9"/>
        <v>655541.626176</v>
      </c>
      <c r="U10" s="83">
        <f t="shared" si="10"/>
        <v>0.8075</v>
      </c>
    </row>
    <row r="11" s="83" customFormat="1" ht="23" customHeight="1" spans="1:21">
      <c r="A11" s="21">
        <v>7</v>
      </c>
      <c r="B11" s="105" t="s">
        <v>24</v>
      </c>
      <c r="C11" s="27" t="s">
        <v>33</v>
      </c>
      <c r="D11" s="105" t="s">
        <v>26</v>
      </c>
      <c r="E11" s="43">
        <v>3</v>
      </c>
      <c r="F11" s="35">
        <v>91.44</v>
      </c>
      <c r="G11" s="36">
        <f t="shared" si="0"/>
        <v>18.7452</v>
      </c>
      <c r="H11" s="37">
        <f t="shared" si="1"/>
        <v>72.6948</v>
      </c>
      <c r="I11" s="56">
        <f t="shared" si="2"/>
        <v>8096.8728</v>
      </c>
      <c r="J11" s="62">
        <f t="shared" si="3"/>
        <v>10184.7456603774</v>
      </c>
      <c r="K11" s="62">
        <f t="shared" si="4"/>
        <v>740378.048832</v>
      </c>
      <c r="L11" s="22"/>
      <c r="M11" s="26" t="s">
        <v>27</v>
      </c>
      <c r="N11" s="21"/>
      <c r="O11" s="56">
        <v>8523.024</v>
      </c>
      <c r="P11" s="64">
        <f t="shared" si="5"/>
        <v>8096.8728</v>
      </c>
      <c r="Q11" s="64">
        <f t="shared" si="6"/>
        <v>7244.5704</v>
      </c>
      <c r="R11" s="64">
        <f t="shared" si="7"/>
        <v>6882.34188</v>
      </c>
      <c r="S11" s="64">
        <f t="shared" si="8"/>
        <v>362.22852</v>
      </c>
      <c r="T11" s="64">
        <f t="shared" si="9"/>
        <v>662443.517376</v>
      </c>
      <c r="U11" s="83">
        <f t="shared" si="10"/>
        <v>0.8075</v>
      </c>
    </row>
    <row r="12" s="83" customFormat="1" ht="23" customHeight="1" spans="1:21">
      <c r="A12" s="21">
        <v>8</v>
      </c>
      <c r="B12" s="105" t="s">
        <v>24</v>
      </c>
      <c r="C12" s="27" t="s">
        <v>34</v>
      </c>
      <c r="D12" s="105" t="s">
        <v>26</v>
      </c>
      <c r="E12" s="43">
        <v>3</v>
      </c>
      <c r="F12" s="35">
        <v>91.44</v>
      </c>
      <c r="G12" s="36">
        <f t="shared" si="0"/>
        <v>18.7452</v>
      </c>
      <c r="H12" s="37">
        <f t="shared" si="1"/>
        <v>72.6948</v>
      </c>
      <c r="I12" s="56">
        <f t="shared" si="2"/>
        <v>8181.2328</v>
      </c>
      <c r="J12" s="62">
        <f t="shared" si="3"/>
        <v>10290.8588679245</v>
      </c>
      <c r="K12" s="62">
        <f t="shared" si="4"/>
        <v>748091.927232</v>
      </c>
      <c r="L12" s="22"/>
      <c r="M12" s="26" t="s">
        <v>27</v>
      </c>
      <c r="N12" s="21"/>
      <c r="O12" s="56">
        <v>8611.824</v>
      </c>
      <c r="P12" s="64">
        <f t="shared" si="5"/>
        <v>8181.2328</v>
      </c>
      <c r="Q12" s="64">
        <f t="shared" si="6"/>
        <v>7320.0504</v>
      </c>
      <c r="R12" s="64">
        <f t="shared" si="7"/>
        <v>6954.04788</v>
      </c>
      <c r="S12" s="64">
        <f t="shared" si="8"/>
        <v>366.00252</v>
      </c>
      <c r="T12" s="64">
        <f t="shared" si="9"/>
        <v>669345.408576</v>
      </c>
      <c r="U12" s="83">
        <f t="shared" si="10"/>
        <v>0.8075</v>
      </c>
    </row>
    <row r="13" s="83" customFormat="1" ht="23" customHeight="1" spans="1:21">
      <c r="A13" s="21">
        <v>9</v>
      </c>
      <c r="B13" s="105" t="s">
        <v>24</v>
      </c>
      <c r="C13" s="27" t="s">
        <v>35</v>
      </c>
      <c r="D13" s="105" t="s">
        <v>26</v>
      </c>
      <c r="E13" s="43">
        <v>3</v>
      </c>
      <c r="F13" s="35">
        <v>91.44</v>
      </c>
      <c r="G13" s="36">
        <f t="shared" si="0"/>
        <v>18.7452</v>
      </c>
      <c r="H13" s="37">
        <f t="shared" si="1"/>
        <v>72.6948</v>
      </c>
      <c r="I13" s="56">
        <f t="shared" si="2"/>
        <v>8265.5928</v>
      </c>
      <c r="J13" s="62">
        <f t="shared" si="3"/>
        <v>10396.9720754717</v>
      </c>
      <c r="K13" s="62">
        <f t="shared" si="4"/>
        <v>755805.805632</v>
      </c>
      <c r="L13" s="22"/>
      <c r="M13" s="26" t="s">
        <v>27</v>
      </c>
      <c r="N13" s="21"/>
      <c r="O13" s="56">
        <v>8700.624</v>
      </c>
      <c r="P13" s="64">
        <f t="shared" si="5"/>
        <v>8265.5928</v>
      </c>
      <c r="Q13" s="64">
        <f t="shared" si="6"/>
        <v>7395.5304</v>
      </c>
      <c r="R13" s="64">
        <f t="shared" si="7"/>
        <v>7025.75388</v>
      </c>
      <c r="S13" s="64">
        <f t="shared" si="8"/>
        <v>369.776519999999</v>
      </c>
      <c r="T13" s="64">
        <f t="shared" si="9"/>
        <v>676247.299776</v>
      </c>
      <c r="U13" s="83">
        <f t="shared" si="10"/>
        <v>0.8075</v>
      </c>
    </row>
    <row r="14" s="83" customFormat="1" ht="23" customHeight="1" spans="1:21">
      <c r="A14" s="21">
        <v>10</v>
      </c>
      <c r="B14" s="105" t="s">
        <v>24</v>
      </c>
      <c r="C14" s="27" t="s">
        <v>36</v>
      </c>
      <c r="D14" s="105" t="s">
        <v>26</v>
      </c>
      <c r="E14" s="43">
        <v>3</v>
      </c>
      <c r="F14" s="35">
        <v>91.44</v>
      </c>
      <c r="G14" s="36">
        <f t="shared" si="0"/>
        <v>18.7452</v>
      </c>
      <c r="H14" s="37">
        <f t="shared" si="1"/>
        <v>72.6948</v>
      </c>
      <c r="I14" s="56">
        <f t="shared" si="2"/>
        <v>8349.9528</v>
      </c>
      <c r="J14" s="62">
        <f t="shared" si="3"/>
        <v>10503.0852830189</v>
      </c>
      <c r="K14" s="62">
        <f t="shared" si="4"/>
        <v>763519.684032</v>
      </c>
      <c r="L14" s="22"/>
      <c r="M14" s="26" t="s">
        <v>27</v>
      </c>
      <c r="N14" s="21"/>
      <c r="O14" s="56">
        <v>8789.424</v>
      </c>
      <c r="P14" s="64">
        <f t="shared" si="5"/>
        <v>8349.9528</v>
      </c>
      <c r="Q14" s="64">
        <f t="shared" si="6"/>
        <v>7471.0104</v>
      </c>
      <c r="R14" s="64">
        <f t="shared" si="7"/>
        <v>7097.45988</v>
      </c>
      <c r="S14" s="64">
        <f t="shared" si="8"/>
        <v>373.550520000001</v>
      </c>
      <c r="T14" s="64">
        <f t="shared" si="9"/>
        <v>683149.190976</v>
      </c>
      <c r="U14" s="83">
        <f t="shared" si="10"/>
        <v>0.8075</v>
      </c>
    </row>
    <row r="15" s="90" customFormat="1" ht="23" customHeight="1" spans="1:21">
      <c r="A15" s="21">
        <v>11</v>
      </c>
      <c r="B15" s="105" t="s">
        <v>24</v>
      </c>
      <c r="C15" s="27" t="s">
        <v>37</v>
      </c>
      <c r="D15" s="105" t="s">
        <v>26</v>
      </c>
      <c r="E15" s="43">
        <v>3</v>
      </c>
      <c r="F15" s="35">
        <v>91.44</v>
      </c>
      <c r="G15" s="36">
        <f t="shared" si="0"/>
        <v>18.7452</v>
      </c>
      <c r="H15" s="37">
        <f t="shared" si="1"/>
        <v>72.6948</v>
      </c>
      <c r="I15" s="56">
        <f t="shared" si="2"/>
        <v>8434.3128</v>
      </c>
      <c r="J15" s="62">
        <f t="shared" si="3"/>
        <v>10609.198490566</v>
      </c>
      <c r="K15" s="62">
        <f t="shared" si="4"/>
        <v>771233.562432</v>
      </c>
      <c r="L15" s="22"/>
      <c r="M15" s="26" t="s">
        <v>27</v>
      </c>
      <c r="N15" s="21"/>
      <c r="O15" s="56">
        <v>8878.224</v>
      </c>
      <c r="P15" s="64">
        <f t="shared" si="5"/>
        <v>8434.3128</v>
      </c>
      <c r="Q15" s="64">
        <f t="shared" si="6"/>
        <v>7546.4904</v>
      </c>
      <c r="R15" s="64">
        <f t="shared" si="7"/>
        <v>7169.16588</v>
      </c>
      <c r="S15" s="64">
        <f t="shared" si="8"/>
        <v>377.32452</v>
      </c>
      <c r="T15" s="64">
        <f t="shared" si="9"/>
        <v>690051.082176</v>
      </c>
      <c r="U15" s="83">
        <f t="shared" si="10"/>
        <v>0.8075</v>
      </c>
    </row>
    <row r="16" s="83" customFormat="1" ht="23" customHeight="1" spans="1:21">
      <c r="A16" s="21">
        <v>12</v>
      </c>
      <c r="B16" s="105" t="s">
        <v>24</v>
      </c>
      <c r="C16" s="27" t="s">
        <v>38</v>
      </c>
      <c r="D16" s="105" t="s">
        <v>26</v>
      </c>
      <c r="E16" s="43">
        <v>3</v>
      </c>
      <c r="F16" s="35">
        <v>91.44</v>
      </c>
      <c r="G16" s="36">
        <f t="shared" si="0"/>
        <v>18.7452</v>
      </c>
      <c r="H16" s="37">
        <f t="shared" si="1"/>
        <v>72.6948</v>
      </c>
      <c r="I16" s="56">
        <f t="shared" si="2"/>
        <v>8265.5928</v>
      </c>
      <c r="J16" s="62">
        <f t="shared" si="3"/>
        <v>10396.9720754717</v>
      </c>
      <c r="K16" s="62">
        <f t="shared" si="4"/>
        <v>755805.805632</v>
      </c>
      <c r="L16" s="22"/>
      <c r="M16" s="26" t="s">
        <v>27</v>
      </c>
      <c r="N16" s="21"/>
      <c r="O16" s="56">
        <v>8700.624</v>
      </c>
      <c r="P16" s="64">
        <f t="shared" si="5"/>
        <v>8265.5928</v>
      </c>
      <c r="Q16" s="64">
        <f t="shared" si="6"/>
        <v>7395.5304</v>
      </c>
      <c r="R16" s="64">
        <f t="shared" si="7"/>
        <v>7025.75388</v>
      </c>
      <c r="S16" s="64">
        <f t="shared" si="8"/>
        <v>369.776519999999</v>
      </c>
      <c r="T16" s="64">
        <f t="shared" si="9"/>
        <v>676247.299776</v>
      </c>
      <c r="U16" s="83">
        <f t="shared" si="10"/>
        <v>0.8075</v>
      </c>
    </row>
    <row r="17" s="90" customFormat="1" ht="23" customHeight="1" spans="1:21">
      <c r="A17" s="21">
        <v>13</v>
      </c>
      <c r="B17" s="105" t="s">
        <v>24</v>
      </c>
      <c r="C17" s="27" t="s">
        <v>39</v>
      </c>
      <c r="D17" s="105" t="s">
        <v>26</v>
      </c>
      <c r="E17" s="43">
        <v>3</v>
      </c>
      <c r="F17" s="35">
        <v>91.44</v>
      </c>
      <c r="G17" s="36">
        <f t="shared" si="0"/>
        <v>18.7452</v>
      </c>
      <c r="H17" s="37">
        <f t="shared" si="1"/>
        <v>72.6948</v>
      </c>
      <c r="I17" s="56">
        <f t="shared" si="2"/>
        <v>8434.3128</v>
      </c>
      <c r="J17" s="62">
        <f t="shared" si="3"/>
        <v>10609.198490566</v>
      </c>
      <c r="K17" s="62">
        <f t="shared" si="4"/>
        <v>771233.562432</v>
      </c>
      <c r="L17" s="22"/>
      <c r="M17" s="26" t="s">
        <v>27</v>
      </c>
      <c r="N17" s="21"/>
      <c r="O17" s="56">
        <v>8878.224</v>
      </c>
      <c r="P17" s="64">
        <f t="shared" si="5"/>
        <v>8434.3128</v>
      </c>
      <c r="Q17" s="64">
        <f t="shared" si="6"/>
        <v>7546.4904</v>
      </c>
      <c r="R17" s="64">
        <f t="shared" si="7"/>
        <v>7169.16588</v>
      </c>
      <c r="S17" s="64">
        <f t="shared" si="8"/>
        <v>377.32452</v>
      </c>
      <c r="T17" s="64">
        <f t="shared" si="9"/>
        <v>690051.082176</v>
      </c>
      <c r="U17" s="83">
        <f t="shared" si="10"/>
        <v>0.8075</v>
      </c>
    </row>
    <row r="18" s="83" customFormat="1" ht="23" customHeight="1" spans="1:21">
      <c r="A18" s="21">
        <v>14</v>
      </c>
      <c r="B18" s="105" t="s">
        <v>24</v>
      </c>
      <c r="C18" s="27" t="s">
        <v>40</v>
      </c>
      <c r="D18" s="105" t="s">
        <v>26</v>
      </c>
      <c r="E18" s="43">
        <v>3</v>
      </c>
      <c r="F18" s="35">
        <v>91.44</v>
      </c>
      <c r="G18" s="36">
        <f t="shared" si="0"/>
        <v>18.7452</v>
      </c>
      <c r="H18" s="37">
        <f t="shared" si="1"/>
        <v>72.6948</v>
      </c>
      <c r="I18" s="56">
        <f t="shared" si="2"/>
        <v>8349.9528</v>
      </c>
      <c r="J18" s="62">
        <f t="shared" si="3"/>
        <v>10503.0852830189</v>
      </c>
      <c r="K18" s="62">
        <f t="shared" si="4"/>
        <v>763519.684032</v>
      </c>
      <c r="L18" s="22"/>
      <c r="M18" s="26" t="s">
        <v>27</v>
      </c>
      <c r="N18" s="21"/>
      <c r="O18" s="56">
        <v>8789.424</v>
      </c>
      <c r="P18" s="64">
        <f t="shared" si="5"/>
        <v>8349.9528</v>
      </c>
      <c r="Q18" s="64">
        <f t="shared" si="6"/>
        <v>7471.0104</v>
      </c>
      <c r="R18" s="64">
        <f t="shared" si="7"/>
        <v>7097.45988</v>
      </c>
      <c r="S18" s="64">
        <f t="shared" si="8"/>
        <v>373.550520000001</v>
      </c>
      <c r="T18" s="64">
        <f t="shared" si="9"/>
        <v>683149.190976</v>
      </c>
      <c r="U18" s="83">
        <f t="shared" si="10"/>
        <v>0.8075</v>
      </c>
    </row>
    <row r="19" s="83" customFormat="1" ht="23" customHeight="1" spans="1:21">
      <c r="A19" s="21">
        <v>15</v>
      </c>
      <c r="B19" s="105" t="s">
        <v>24</v>
      </c>
      <c r="C19" s="27" t="s">
        <v>41</v>
      </c>
      <c r="D19" s="105" t="s">
        <v>26</v>
      </c>
      <c r="E19" s="43">
        <v>3</v>
      </c>
      <c r="F19" s="35">
        <v>91.44</v>
      </c>
      <c r="G19" s="36">
        <f t="shared" si="0"/>
        <v>18.7452</v>
      </c>
      <c r="H19" s="37">
        <f t="shared" si="1"/>
        <v>72.6948</v>
      </c>
      <c r="I19" s="56">
        <f t="shared" si="2"/>
        <v>8265.5928</v>
      </c>
      <c r="J19" s="62">
        <f t="shared" si="3"/>
        <v>10396.9720754717</v>
      </c>
      <c r="K19" s="62">
        <f t="shared" si="4"/>
        <v>755805.805632</v>
      </c>
      <c r="L19" s="22"/>
      <c r="M19" s="26" t="s">
        <v>27</v>
      </c>
      <c r="N19" s="21"/>
      <c r="O19" s="56">
        <v>8700.624</v>
      </c>
      <c r="P19" s="64">
        <f t="shared" si="5"/>
        <v>8265.5928</v>
      </c>
      <c r="Q19" s="64">
        <f t="shared" si="6"/>
        <v>7395.5304</v>
      </c>
      <c r="R19" s="64">
        <f t="shared" si="7"/>
        <v>7025.75388</v>
      </c>
      <c r="S19" s="64">
        <f t="shared" si="8"/>
        <v>369.776519999999</v>
      </c>
      <c r="T19" s="64">
        <f t="shared" si="9"/>
        <v>676247.299776</v>
      </c>
      <c r="U19" s="83">
        <f t="shared" si="10"/>
        <v>0.8075</v>
      </c>
    </row>
    <row r="20" s="83" customFormat="1" ht="23" customHeight="1" spans="1:21">
      <c r="A20" s="21">
        <v>16</v>
      </c>
      <c r="B20" s="105" t="s">
        <v>24</v>
      </c>
      <c r="C20" s="27" t="s">
        <v>42</v>
      </c>
      <c r="D20" s="105" t="s">
        <v>26</v>
      </c>
      <c r="E20" s="43">
        <v>3</v>
      </c>
      <c r="F20" s="35">
        <v>91.44</v>
      </c>
      <c r="G20" s="36">
        <f t="shared" si="0"/>
        <v>18.7452</v>
      </c>
      <c r="H20" s="37">
        <f t="shared" si="1"/>
        <v>72.6948</v>
      </c>
      <c r="I20" s="56">
        <f t="shared" si="2"/>
        <v>8012.5128</v>
      </c>
      <c r="J20" s="62">
        <f t="shared" si="3"/>
        <v>10078.6324528302</v>
      </c>
      <c r="K20" s="62">
        <f t="shared" si="4"/>
        <v>732664.170432</v>
      </c>
      <c r="L20" s="22"/>
      <c r="M20" s="26" t="s">
        <v>27</v>
      </c>
      <c r="N20" s="21"/>
      <c r="O20" s="56">
        <v>8434.224</v>
      </c>
      <c r="P20" s="64">
        <f t="shared" si="5"/>
        <v>8012.5128</v>
      </c>
      <c r="Q20" s="64">
        <f t="shared" si="6"/>
        <v>7169.0904</v>
      </c>
      <c r="R20" s="64">
        <f t="shared" si="7"/>
        <v>6810.63588</v>
      </c>
      <c r="S20" s="64">
        <f t="shared" si="8"/>
        <v>358.45452</v>
      </c>
      <c r="T20" s="64">
        <f t="shared" si="9"/>
        <v>655541.626176</v>
      </c>
      <c r="U20" s="83">
        <f t="shared" si="10"/>
        <v>0.8075</v>
      </c>
    </row>
    <row r="21" s="83" customFormat="1" ht="23" customHeight="1" spans="1:21">
      <c r="A21" s="21">
        <v>17</v>
      </c>
      <c r="B21" s="105" t="s">
        <v>24</v>
      </c>
      <c r="C21" s="27" t="s">
        <v>43</v>
      </c>
      <c r="D21" s="105" t="s">
        <v>44</v>
      </c>
      <c r="E21" s="43">
        <v>3</v>
      </c>
      <c r="F21" s="35">
        <v>66.17</v>
      </c>
      <c r="G21" s="36">
        <f t="shared" si="0"/>
        <v>13.56485</v>
      </c>
      <c r="H21" s="37">
        <f t="shared" si="1"/>
        <v>52.60515</v>
      </c>
      <c r="I21" s="56">
        <f t="shared" si="2"/>
        <v>8142.4272</v>
      </c>
      <c r="J21" s="62">
        <f t="shared" si="3"/>
        <v>10242.0467924528</v>
      </c>
      <c r="K21" s="62">
        <f t="shared" si="4"/>
        <v>538784.407824</v>
      </c>
      <c r="L21" s="22"/>
      <c r="M21" s="26" t="s">
        <v>27</v>
      </c>
      <c r="N21" s="21" t="s">
        <v>45</v>
      </c>
      <c r="O21" s="56">
        <v>8570.976</v>
      </c>
      <c r="P21" s="64">
        <f t="shared" si="5"/>
        <v>8142.4272</v>
      </c>
      <c r="Q21" s="64">
        <f t="shared" ref="Q21:Q52" si="11">O21*0.85</f>
        <v>7285.3296</v>
      </c>
      <c r="R21" s="64">
        <f t="shared" si="7"/>
        <v>6921.06312</v>
      </c>
      <c r="S21" s="64">
        <f t="shared" ref="S21:S52" si="12">Q21-R21</f>
        <v>364.26648</v>
      </c>
      <c r="T21" s="64">
        <f t="shared" si="9"/>
        <v>482070.259632</v>
      </c>
      <c r="U21" s="83">
        <f t="shared" ref="U21:U52" si="13">R21/O21</f>
        <v>0.8075</v>
      </c>
    </row>
    <row r="22" s="83" customFormat="1" ht="23" customHeight="1" spans="1:21">
      <c r="A22" s="21">
        <v>18</v>
      </c>
      <c r="B22" s="105" t="s">
        <v>24</v>
      </c>
      <c r="C22" s="27" t="s">
        <v>46</v>
      </c>
      <c r="D22" s="105" t="s">
        <v>44</v>
      </c>
      <c r="E22" s="43">
        <v>3</v>
      </c>
      <c r="F22" s="35">
        <v>66.17</v>
      </c>
      <c r="G22" s="36">
        <f t="shared" si="0"/>
        <v>13.56485</v>
      </c>
      <c r="H22" s="37">
        <f t="shared" si="1"/>
        <v>52.60515</v>
      </c>
      <c r="I22" s="56">
        <f t="shared" si="2"/>
        <v>8185.7472</v>
      </c>
      <c r="J22" s="62">
        <f t="shared" si="3"/>
        <v>10296.5373584906</v>
      </c>
      <c r="K22" s="62">
        <f t="shared" si="4"/>
        <v>541650.892224</v>
      </c>
      <c r="L22" s="22"/>
      <c r="M22" s="26" t="s">
        <v>27</v>
      </c>
      <c r="N22" s="21"/>
      <c r="O22" s="56">
        <v>8616.576</v>
      </c>
      <c r="P22" s="64">
        <f t="shared" si="5"/>
        <v>8185.7472</v>
      </c>
      <c r="Q22" s="64">
        <f t="shared" si="11"/>
        <v>7324.0896</v>
      </c>
      <c r="R22" s="64">
        <f t="shared" si="7"/>
        <v>6957.88512</v>
      </c>
      <c r="S22" s="64">
        <f t="shared" si="12"/>
        <v>366.204479999999</v>
      </c>
      <c r="T22" s="64">
        <f t="shared" si="9"/>
        <v>484635.008832</v>
      </c>
      <c r="U22" s="83">
        <f t="shared" si="13"/>
        <v>0.8075</v>
      </c>
    </row>
    <row r="23" s="83" customFormat="1" ht="23" customHeight="1" spans="1:21">
      <c r="A23" s="21">
        <v>19</v>
      </c>
      <c r="B23" s="105" t="s">
        <v>24</v>
      </c>
      <c r="C23" s="27" t="s">
        <v>47</v>
      </c>
      <c r="D23" s="105" t="s">
        <v>44</v>
      </c>
      <c r="E23" s="43">
        <v>3</v>
      </c>
      <c r="F23" s="35">
        <v>66.17</v>
      </c>
      <c r="G23" s="36">
        <f t="shared" si="0"/>
        <v>13.56485</v>
      </c>
      <c r="H23" s="37">
        <f t="shared" si="1"/>
        <v>52.60515</v>
      </c>
      <c r="I23" s="56">
        <f t="shared" si="2"/>
        <v>8099.1072</v>
      </c>
      <c r="J23" s="62">
        <f t="shared" si="3"/>
        <v>10187.5562264151</v>
      </c>
      <c r="K23" s="62">
        <f t="shared" si="4"/>
        <v>535917.923424</v>
      </c>
      <c r="L23" s="22"/>
      <c r="M23" s="26" t="s">
        <v>27</v>
      </c>
      <c r="N23" s="21"/>
      <c r="O23" s="56">
        <v>8525.376</v>
      </c>
      <c r="P23" s="64">
        <f t="shared" si="5"/>
        <v>8099.1072</v>
      </c>
      <c r="Q23" s="64">
        <f t="shared" si="11"/>
        <v>7246.5696</v>
      </c>
      <c r="R23" s="64">
        <f t="shared" si="7"/>
        <v>6884.24112</v>
      </c>
      <c r="S23" s="64">
        <f t="shared" si="12"/>
        <v>362.32848</v>
      </c>
      <c r="T23" s="64">
        <f t="shared" si="9"/>
        <v>479505.510432</v>
      </c>
      <c r="U23" s="83">
        <f t="shared" si="13"/>
        <v>0.8075</v>
      </c>
    </row>
    <row r="24" s="83" customFormat="1" ht="23" customHeight="1" spans="1:21">
      <c r="A24" s="21">
        <v>20</v>
      </c>
      <c r="B24" s="105" t="s">
        <v>24</v>
      </c>
      <c r="C24" s="27" t="s">
        <v>48</v>
      </c>
      <c r="D24" s="105" t="s">
        <v>44</v>
      </c>
      <c r="E24" s="43">
        <v>3</v>
      </c>
      <c r="F24" s="35">
        <v>66.17</v>
      </c>
      <c r="G24" s="36">
        <f t="shared" si="0"/>
        <v>13.56485</v>
      </c>
      <c r="H24" s="37">
        <f t="shared" si="1"/>
        <v>52.60515</v>
      </c>
      <c r="I24" s="56">
        <f t="shared" si="2"/>
        <v>8402.3472</v>
      </c>
      <c r="J24" s="62">
        <f t="shared" si="3"/>
        <v>10568.9901886792</v>
      </c>
      <c r="K24" s="62">
        <f t="shared" si="4"/>
        <v>555983.314224</v>
      </c>
      <c r="L24" s="22"/>
      <c r="M24" s="26" t="s">
        <v>27</v>
      </c>
      <c r="N24" s="21"/>
      <c r="O24" s="56">
        <v>8844.576</v>
      </c>
      <c r="P24" s="64">
        <f t="shared" si="5"/>
        <v>8402.3472</v>
      </c>
      <c r="Q24" s="64">
        <f t="shared" si="11"/>
        <v>7517.8896</v>
      </c>
      <c r="R24" s="64">
        <f t="shared" si="7"/>
        <v>7141.99512</v>
      </c>
      <c r="S24" s="64">
        <f t="shared" si="12"/>
        <v>375.894479999999</v>
      </c>
      <c r="T24" s="64">
        <f t="shared" si="9"/>
        <v>497458.754832</v>
      </c>
      <c r="U24" s="83">
        <f t="shared" si="13"/>
        <v>0.8075</v>
      </c>
    </row>
    <row r="25" s="83" customFormat="1" ht="23" customHeight="1" spans="1:21">
      <c r="A25" s="21">
        <v>21</v>
      </c>
      <c r="B25" s="105" t="s">
        <v>24</v>
      </c>
      <c r="C25" s="27" t="s">
        <v>49</v>
      </c>
      <c r="D25" s="105" t="s">
        <v>44</v>
      </c>
      <c r="E25" s="43">
        <v>3</v>
      </c>
      <c r="F25" s="35">
        <v>66.17</v>
      </c>
      <c r="G25" s="36">
        <f t="shared" si="0"/>
        <v>13.56485</v>
      </c>
      <c r="H25" s="37">
        <f t="shared" si="1"/>
        <v>52.60515</v>
      </c>
      <c r="I25" s="56">
        <f t="shared" si="2"/>
        <v>8662.2672</v>
      </c>
      <c r="J25" s="62">
        <f t="shared" si="3"/>
        <v>10895.9335849057</v>
      </c>
      <c r="K25" s="62">
        <f t="shared" si="4"/>
        <v>573182.220624</v>
      </c>
      <c r="L25" s="22"/>
      <c r="M25" s="26" t="s">
        <v>27</v>
      </c>
      <c r="N25" s="21"/>
      <c r="O25" s="56">
        <v>9118.176</v>
      </c>
      <c r="P25" s="64">
        <f t="shared" si="5"/>
        <v>8662.2672</v>
      </c>
      <c r="Q25" s="64">
        <f t="shared" si="11"/>
        <v>7750.4496</v>
      </c>
      <c r="R25" s="64">
        <f t="shared" si="7"/>
        <v>7362.92712</v>
      </c>
      <c r="S25" s="64">
        <f t="shared" si="12"/>
        <v>387.522479999999</v>
      </c>
      <c r="T25" s="64">
        <f t="shared" si="9"/>
        <v>512847.250032</v>
      </c>
      <c r="U25" s="83">
        <f t="shared" si="13"/>
        <v>0.8075</v>
      </c>
    </row>
    <row r="26" s="83" customFormat="1" ht="23" customHeight="1" spans="1:21">
      <c r="A26" s="21">
        <v>22</v>
      </c>
      <c r="B26" s="105" t="s">
        <v>24</v>
      </c>
      <c r="C26" s="27" t="s">
        <v>50</v>
      </c>
      <c r="D26" s="105" t="s">
        <v>44</v>
      </c>
      <c r="E26" s="43">
        <v>3</v>
      </c>
      <c r="F26" s="35">
        <v>66.17</v>
      </c>
      <c r="G26" s="36">
        <f t="shared" si="0"/>
        <v>13.56485</v>
      </c>
      <c r="H26" s="37">
        <f t="shared" si="1"/>
        <v>52.60515</v>
      </c>
      <c r="I26" s="56">
        <f t="shared" si="2"/>
        <v>8748.9072</v>
      </c>
      <c r="J26" s="62">
        <f t="shared" si="3"/>
        <v>11004.9147169811</v>
      </c>
      <c r="K26" s="62">
        <f t="shared" si="4"/>
        <v>578915.189424</v>
      </c>
      <c r="L26" s="22"/>
      <c r="M26" s="26" t="s">
        <v>27</v>
      </c>
      <c r="N26" s="21"/>
      <c r="O26" s="56">
        <v>9209.376</v>
      </c>
      <c r="P26" s="64">
        <f t="shared" si="5"/>
        <v>8748.9072</v>
      </c>
      <c r="Q26" s="64">
        <f t="shared" si="11"/>
        <v>7827.9696</v>
      </c>
      <c r="R26" s="64">
        <f t="shared" si="7"/>
        <v>7436.57112</v>
      </c>
      <c r="S26" s="64">
        <f t="shared" si="12"/>
        <v>391.398480000001</v>
      </c>
      <c r="T26" s="64">
        <f t="shared" si="9"/>
        <v>517976.748432</v>
      </c>
      <c r="U26" s="83">
        <f t="shared" si="13"/>
        <v>0.8075</v>
      </c>
    </row>
    <row r="27" s="90" customFormat="1" ht="23" customHeight="1" spans="1:21">
      <c r="A27" s="21">
        <v>23</v>
      </c>
      <c r="B27" s="105" t="s">
        <v>24</v>
      </c>
      <c r="C27" s="27" t="s">
        <v>51</v>
      </c>
      <c r="D27" s="105" t="s">
        <v>44</v>
      </c>
      <c r="E27" s="43">
        <v>3</v>
      </c>
      <c r="F27" s="35">
        <v>66.17</v>
      </c>
      <c r="G27" s="36">
        <f t="shared" si="0"/>
        <v>13.56485</v>
      </c>
      <c r="H27" s="37">
        <f t="shared" si="1"/>
        <v>52.60515</v>
      </c>
      <c r="I27" s="56">
        <f t="shared" si="2"/>
        <v>8835.5472</v>
      </c>
      <c r="J27" s="62">
        <f t="shared" si="3"/>
        <v>11113.8958490566</v>
      </c>
      <c r="K27" s="62">
        <f t="shared" si="4"/>
        <v>584648.158224</v>
      </c>
      <c r="L27" s="22"/>
      <c r="M27" s="26" t="s">
        <v>27</v>
      </c>
      <c r="N27" s="21"/>
      <c r="O27" s="56">
        <v>9300.576</v>
      </c>
      <c r="P27" s="64">
        <f t="shared" si="5"/>
        <v>8835.5472</v>
      </c>
      <c r="Q27" s="64">
        <f t="shared" si="11"/>
        <v>7905.4896</v>
      </c>
      <c r="R27" s="64">
        <f t="shared" si="7"/>
        <v>7510.21512</v>
      </c>
      <c r="S27" s="64">
        <f t="shared" si="12"/>
        <v>395.274479999999</v>
      </c>
      <c r="T27" s="64">
        <f t="shared" si="9"/>
        <v>523106.246832</v>
      </c>
      <c r="U27" s="83">
        <f t="shared" si="13"/>
        <v>0.8075</v>
      </c>
    </row>
    <row r="28" s="83" customFormat="1" ht="23" customHeight="1" spans="1:21">
      <c r="A28" s="21">
        <v>24</v>
      </c>
      <c r="B28" s="105" t="s">
        <v>24</v>
      </c>
      <c r="C28" s="27" t="s">
        <v>52</v>
      </c>
      <c r="D28" s="105" t="s">
        <v>44</v>
      </c>
      <c r="E28" s="43">
        <v>3</v>
      </c>
      <c r="F28" s="35">
        <v>66.17</v>
      </c>
      <c r="G28" s="36">
        <f t="shared" si="0"/>
        <v>13.56485</v>
      </c>
      <c r="H28" s="37">
        <f t="shared" si="1"/>
        <v>52.60515</v>
      </c>
      <c r="I28" s="56">
        <f t="shared" si="2"/>
        <v>8662.2672</v>
      </c>
      <c r="J28" s="62">
        <f t="shared" si="3"/>
        <v>10895.9335849057</v>
      </c>
      <c r="K28" s="62">
        <f t="shared" si="4"/>
        <v>573182.220624</v>
      </c>
      <c r="L28" s="22"/>
      <c r="M28" s="26" t="s">
        <v>27</v>
      </c>
      <c r="N28" s="21"/>
      <c r="O28" s="56">
        <v>9118.176</v>
      </c>
      <c r="P28" s="64">
        <f t="shared" si="5"/>
        <v>8662.2672</v>
      </c>
      <c r="Q28" s="64">
        <f t="shared" si="11"/>
        <v>7750.4496</v>
      </c>
      <c r="R28" s="64">
        <f t="shared" si="7"/>
        <v>7362.92712</v>
      </c>
      <c r="S28" s="64">
        <f t="shared" si="12"/>
        <v>387.522479999999</v>
      </c>
      <c r="T28" s="64">
        <f t="shared" si="9"/>
        <v>512847.250032</v>
      </c>
      <c r="U28" s="83">
        <f t="shared" si="13"/>
        <v>0.8075</v>
      </c>
    </row>
    <row r="29" s="90" customFormat="1" ht="23" customHeight="1" spans="1:21">
      <c r="A29" s="21">
        <v>25</v>
      </c>
      <c r="B29" s="105" t="s">
        <v>24</v>
      </c>
      <c r="C29" s="27" t="s">
        <v>53</v>
      </c>
      <c r="D29" s="105" t="s">
        <v>44</v>
      </c>
      <c r="E29" s="43">
        <v>3</v>
      </c>
      <c r="F29" s="35">
        <v>66.17</v>
      </c>
      <c r="G29" s="36">
        <f t="shared" si="0"/>
        <v>13.56485</v>
      </c>
      <c r="H29" s="37">
        <f t="shared" si="1"/>
        <v>52.60515</v>
      </c>
      <c r="I29" s="56">
        <f t="shared" si="2"/>
        <v>8835.5472</v>
      </c>
      <c r="J29" s="62">
        <f t="shared" si="3"/>
        <v>11113.8958490566</v>
      </c>
      <c r="K29" s="62">
        <f t="shared" si="4"/>
        <v>584648.158224</v>
      </c>
      <c r="L29" s="22"/>
      <c r="M29" s="26" t="s">
        <v>27</v>
      </c>
      <c r="N29" s="21"/>
      <c r="O29" s="56">
        <v>9300.576</v>
      </c>
      <c r="P29" s="64">
        <f t="shared" si="5"/>
        <v>8835.5472</v>
      </c>
      <c r="Q29" s="64">
        <f t="shared" si="11"/>
        <v>7905.4896</v>
      </c>
      <c r="R29" s="64">
        <f t="shared" si="7"/>
        <v>7510.21512</v>
      </c>
      <c r="S29" s="64">
        <f t="shared" si="12"/>
        <v>395.274479999999</v>
      </c>
      <c r="T29" s="64">
        <f t="shared" si="9"/>
        <v>523106.246832</v>
      </c>
      <c r="U29" s="83">
        <f t="shared" si="13"/>
        <v>0.8075</v>
      </c>
    </row>
    <row r="30" s="83" customFormat="1" ht="23" customHeight="1" spans="1:21">
      <c r="A30" s="21">
        <v>26</v>
      </c>
      <c r="B30" s="105" t="s">
        <v>24</v>
      </c>
      <c r="C30" s="27" t="s">
        <v>54</v>
      </c>
      <c r="D30" s="105" t="s">
        <v>44</v>
      </c>
      <c r="E30" s="43">
        <v>3</v>
      </c>
      <c r="F30" s="35">
        <v>66.17</v>
      </c>
      <c r="G30" s="36">
        <f t="shared" si="0"/>
        <v>13.56485</v>
      </c>
      <c r="H30" s="37">
        <f t="shared" si="1"/>
        <v>52.60515</v>
      </c>
      <c r="I30" s="56">
        <f t="shared" si="2"/>
        <v>8748.9072</v>
      </c>
      <c r="J30" s="62">
        <f t="shared" si="3"/>
        <v>11004.9147169811</v>
      </c>
      <c r="K30" s="62">
        <f t="shared" si="4"/>
        <v>578915.189424</v>
      </c>
      <c r="L30" s="22"/>
      <c r="M30" s="26" t="s">
        <v>27</v>
      </c>
      <c r="N30" s="21"/>
      <c r="O30" s="56">
        <v>9209.376</v>
      </c>
      <c r="P30" s="64">
        <f t="shared" si="5"/>
        <v>8748.9072</v>
      </c>
      <c r="Q30" s="64">
        <f t="shared" si="11"/>
        <v>7827.9696</v>
      </c>
      <c r="R30" s="64">
        <f t="shared" si="7"/>
        <v>7436.57112</v>
      </c>
      <c r="S30" s="64">
        <f t="shared" si="12"/>
        <v>391.398480000001</v>
      </c>
      <c r="T30" s="64">
        <f t="shared" si="9"/>
        <v>517976.748432</v>
      </c>
      <c r="U30" s="83">
        <f t="shared" si="13"/>
        <v>0.8075</v>
      </c>
    </row>
    <row r="31" s="83" customFormat="1" ht="23" customHeight="1" spans="1:21">
      <c r="A31" s="21">
        <v>27</v>
      </c>
      <c r="B31" s="105" t="s">
        <v>24</v>
      </c>
      <c r="C31" s="27" t="s">
        <v>55</v>
      </c>
      <c r="D31" s="105" t="s">
        <v>44</v>
      </c>
      <c r="E31" s="43">
        <v>3</v>
      </c>
      <c r="F31" s="35">
        <v>66.17</v>
      </c>
      <c r="G31" s="36">
        <f t="shared" si="0"/>
        <v>13.56485</v>
      </c>
      <c r="H31" s="37">
        <f t="shared" si="1"/>
        <v>52.60515</v>
      </c>
      <c r="I31" s="56">
        <f t="shared" si="2"/>
        <v>8402.3472</v>
      </c>
      <c r="J31" s="62">
        <f t="shared" si="3"/>
        <v>10568.9901886792</v>
      </c>
      <c r="K31" s="62">
        <f t="shared" si="4"/>
        <v>555983.314224</v>
      </c>
      <c r="L31" s="22"/>
      <c r="M31" s="26" t="s">
        <v>27</v>
      </c>
      <c r="N31" s="21"/>
      <c r="O31" s="56">
        <v>8844.576</v>
      </c>
      <c r="P31" s="64">
        <f t="shared" si="5"/>
        <v>8402.3472</v>
      </c>
      <c r="Q31" s="64">
        <f t="shared" si="11"/>
        <v>7517.8896</v>
      </c>
      <c r="R31" s="64">
        <f t="shared" si="7"/>
        <v>7141.99512</v>
      </c>
      <c r="S31" s="64">
        <f t="shared" si="12"/>
        <v>375.894479999999</v>
      </c>
      <c r="T31" s="64">
        <f t="shared" si="9"/>
        <v>497458.754832</v>
      </c>
      <c r="U31" s="83">
        <f t="shared" si="13"/>
        <v>0.8075</v>
      </c>
    </row>
    <row r="32" s="83" customFormat="1" ht="23" customHeight="1" spans="1:21">
      <c r="A32" s="21">
        <v>28</v>
      </c>
      <c r="B32" s="105" t="s">
        <v>24</v>
      </c>
      <c r="C32" s="27" t="s">
        <v>56</v>
      </c>
      <c r="D32" s="105" t="s">
        <v>44</v>
      </c>
      <c r="E32" s="43">
        <v>3</v>
      </c>
      <c r="F32" s="35">
        <v>66.17</v>
      </c>
      <c r="G32" s="36">
        <f t="shared" si="0"/>
        <v>13.56485</v>
      </c>
      <c r="H32" s="37">
        <f t="shared" si="1"/>
        <v>52.60515</v>
      </c>
      <c r="I32" s="56">
        <f t="shared" si="2"/>
        <v>8359.0272</v>
      </c>
      <c r="J32" s="62">
        <f t="shared" si="3"/>
        <v>10514.4996226415</v>
      </c>
      <c r="K32" s="62">
        <f t="shared" si="4"/>
        <v>553116.829824</v>
      </c>
      <c r="L32" s="22"/>
      <c r="M32" s="26" t="s">
        <v>27</v>
      </c>
      <c r="N32" s="21"/>
      <c r="O32" s="56">
        <v>8798.976</v>
      </c>
      <c r="P32" s="64">
        <f t="shared" si="5"/>
        <v>8359.0272</v>
      </c>
      <c r="Q32" s="64">
        <f t="shared" si="11"/>
        <v>7479.1296</v>
      </c>
      <c r="R32" s="64">
        <f t="shared" si="7"/>
        <v>7105.17312</v>
      </c>
      <c r="S32" s="64">
        <f t="shared" si="12"/>
        <v>373.95648</v>
      </c>
      <c r="T32" s="64">
        <f t="shared" si="9"/>
        <v>494894.005632</v>
      </c>
      <c r="U32" s="83">
        <f t="shared" si="13"/>
        <v>0.8075</v>
      </c>
    </row>
    <row r="33" s="83" customFormat="1" ht="23" customHeight="1" spans="1:21">
      <c r="A33" s="21">
        <v>29</v>
      </c>
      <c r="B33" s="105" t="s">
        <v>24</v>
      </c>
      <c r="C33" s="27" t="s">
        <v>57</v>
      </c>
      <c r="D33" s="105" t="s">
        <v>26</v>
      </c>
      <c r="E33" s="43">
        <v>3</v>
      </c>
      <c r="F33" s="35">
        <v>109.19</v>
      </c>
      <c r="G33" s="36">
        <f t="shared" si="0"/>
        <v>22.38395</v>
      </c>
      <c r="H33" s="37">
        <f t="shared" si="1"/>
        <v>86.80605</v>
      </c>
      <c r="I33" s="56">
        <f t="shared" si="2"/>
        <v>8014.7415</v>
      </c>
      <c r="J33" s="62">
        <f t="shared" si="3"/>
        <v>10081.4358490566</v>
      </c>
      <c r="K33" s="62">
        <f t="shared" si="4"/>
        <v>875129.624385</v>
      </c>
      <c r="L33" s="22"/>
      <c r="M33" s="26" t="s">
        <v>27</v>
      </c>
      <c r="N33" s="21"/>
      <c r="O33" s="56">
        <v>8436.57</v>
      </c>
      <c r="P33" s="64">
        <f t="shared" si="5"/>
        <v>8014.7415</v>
      </c>
      <c r="Q33" s="64">
        <f t="shared" si="11"/>
        <v>7171.0845</v>
      </c>
      <c r="R33" s="64">
        <f t="shared" si="7"/>
        <v>6812.530275</v>
      </c>
      <c r="S33" s="64">
        <f t="shared" si="12"/>
        <v>358.554225</v>
      </c>
      <c r="T33" s="64">
        <f t="shared" si="9"/>
        <v>783010.716555</v>
      </c>
      <c r="U33" s="83">
        <f t="shared" si="13"/>
        <v>0.8075</v>
      </c>
    </row>
    <row r="34" s="83" customFormat="1" ht="23" customHeight="1" spans="1:21">
      <c r="A34" s="21">
        <v>30</v>
      </c>
      <c r="B34" s="105" t="s">
        <v>24</v>
      </c>
      <c r="C34" s="27" t="s">
        <v>58</v>
      </c>
      <c r="D34" s="105" t="s">
        <v>26</v>
      </c>
      <c r="E34" s="43">
        <v>3</v>
      </c>
      <c r="F34" s="35">
        <v>109.19</v>
      </c>
      <c r="G34" s="36">
        <f t="shared" si="0"/>
        <v>22.38395</v>
      </c>
      <c r="H34" s="37">
        <f t="shared" si="1"/>
        <v>86.80605</v>
      </c>
      <c r="I34" s="56">
        <f t="shared" si="2"/>
        <v>7929.004</v>
      </c>
      <c r="J34" s="62">
        <f t="shared" si="3"/>
        <v>9973.58993710692</v>
      </c>
      <c r="K34" s="62">
        <f t="shared" si="4"/>
        <v>865767.94676</v>
      </c>
      <c r="L34" s="22"/>
      <c r="M34" s="26" t="s">
        <v>27</v>
      </c>
      <c r="N34" s="21"/>
      <c r="O34" s="56">
        <v>8346.32</v>
      </c>
      <c r="P34" s="64">
        <f t="shared" si="5"/>
        <v>7929.004</v>
      </c>
      <c r="Q34" s="64">
        <f t="shared" si="11"/>
        <v>7094.372</v>
      </c>
      <c r="R34" s="64">
        <f t="shared" si="7"/>
        <v>6739.6534</v>
      </c>
      <c r="S34" s="64">
        <f t="shared" si="12"/>
        <v>354.718599999999</v>
      </c>
      <c r="T34" s="64">
        <f t="shared" si="9"/>
        <v>774634.47868</v>
      </c>
      <c r="U34" s="83">
        <f t="shared" si="13"/>
        <v>0.8075</v>
      </c>
    </row>
    <row r="35" s="83" customFormat="1" ht="23" customHeight="1" spans="1:21">
      <c r="A35" s="21">
        <v>31</v>
      </c>
      <c r="B35" s="105" t="s">
        <v>24</v>
      </c>
      <c r="C35" s="27" t="s">
        <v>59</v>
      </c>
      <c r="D35" s="105" t="s">
        <v>26</v>
      </c>
      <c r="E35" s="43">
        <v>3</v>
      </c>
      <c r="F35" s="35">
        <v>109.19</v>
      </c>
      <c r="G35" s="36">
        <f t="shared" si="0"/>
        <v>22.38395</v>
      </c>
      <c r="H35" s="37">
        <f t="shared" si="1"/>
        <v>86.80605</v>
      </c>
      <c r="I35" s="56">
        <f t="shared" si="2"/>
        <v>8100.479</v>
      </c>
      <c r="J35" s="62">
        <f t="shared" si="3"/>
        <v>10189.2817610063</v>
      </c>
      <c r="K35" s="62">
        <f t="shared" si="4"/>
        <v>884491.30201</v>
      </c>
      <c r="L35" s="22"/>
      <c r="M35" s="26" t="s">
        <v>27</v>
      </c>
      <c r="N35" s="21"/>
      <c r="O35" s="56">
        <v>8526.82</v>
      </c>
      <c r="P35" s="64">
        <f t="shared" si="5"/>
        <v>8100.479</v>
      </c>
      <c r="Q35" s="64">
        <f t="shared" si="11"/>
        <v>7247.797</v>
      </c>
      <c r="R35" s="64">
        <f t="shared" si="7"/>
        <v>6885.40715</v>
      </c>
      <c r="S35" s="64">
        <f t="shared" si="12"/>
        <v>362.38985</v>
      </c>
      <c r="T35" s="64">
        <f t="shared" si="9"/>
        <v>791386.95443</v>
      </c>
      <c r="U35" s="83">
        <f t="shared" si="13"/>
        <v>0.8075</v>
      </c>
    </row>
    <row r="36" s="83" customFormat="1" ht="23" customHeight="1" spans="1:21">
      <c r="A36" s="21">
        <v>32</v>
      </c>
      <c r="B36" s="105" t="s">
        <v>24</v>
      </c>
      <c r="C36" s="27" t="s">
        <v>60</v>
      </c>
      <c r="D36" s="105" t="s">
        <v>26</v>
      </c>
      <c r="E36" s="43">
        <v>3</v>
      </c>
      <c r="F36" s="35">
        <v>109.19</v>
      </c>
      <c r="G36" s="36">
        <f t="shared" si="0"/>
        <v>22.38395</v>
      </c>
      <c r="H36" s="37">
        <f t="shared" si="1"/>
        <v>86.80605</v>
      </c>
      <c r="I36" s="56">
        <f t="shared" si="2"/>
        <v>7971.87275</v>
      </c>
      <c r="J36" s="62">
        <f t="shared" si="3"/>
        <v>10027.5128930818</v>
      </c>
      <c r="K36" s="62">
        <f t="shared" si="4"/>
        <v>870448.7855725</v>
      </c>
      <c r="L36" s="22"/>
      <c r="M36" s="26" t="s">
        <v>27</v>
      </c>
      <c r="N36" s="21"/>
      <c r="O36" s="56">
        <v>8391.445</v>
      </c>
      <c r="P36" s="64">
        <f t="shared" si="5"/>
        <v>7971.87275</v>
      </c>
      <c r="Q36" s="64">
        <f t="shared" si="11"/>
        <v>7132.72825</v>
      </c>
      <c r="R36" s="64">
        <f t="shared" si="7"/>
        <v>6776.0918375</v>
      </c>
      <c r="S36" s="64">
        <f t="shared" si="12"/>
        <v>356.636412499999</v>
      </c>
      <c r="T36" s="64">
        <f t="shared" si="9"/>
        <v>778822.5976175</v>
      </c>
      <c r="U36" s="83">
        <f t="shared" si="13"/>
        <v>0.8075</v>
      </c>
    </row>
    <row r="37" s="83" customFormat="1" ht="23" customHeight="1" spans="1:21">
      <c r="A37" s="21">
        <v>33</v>
      </c>
      <c r="B37" s="105" t="s">
        <v>24</v>
      </c>
      <c r="C37" s="27" t="s">
        <v>61</v>
      </c>
      <c r="D37" s="105" t="s">
        <v>26</v>
      </c>
      <c r="E37" s="43">
        <v>3</v>
      </c>
      <c r="F37" s="35">
        <v>109.19</v>
      </c>
      <c r="G37" s="36">
        <f t="shared" si="0"/>
        <v>22.38395</v>
      </c>
      <c r="H37" s="37">
        <f t="shared" si="1"/>
        <v>86.80605</v>
      </c>
      <c r="I37" s="56">
        <f t="shared" si="2"/>
        <v>8186.2165</v>
      </c>
      <c r="J37" s="62">
        <f t="shared" si="3"/>
        <v>10297.127672956</v>
      </c>
      <c r="K37" s="62">
        <f t="shared" si="4"/>
        <v>893852.979635</v>
      </c>
      <c r="L37" s="22"/>
      <c r="M37" s="26" t="s">
        <v>27</v>
      </c>
      <c r="N37" s="21"/>
      <c r="O37" s="56">
        <v>8617.07</v>
      </c>
      <c r="P37" s="64">
        <f t="shared" si="5"/>
        <v>8186.2165</v>
      </c>
      <c r="Q37" s="64">
        <f t="shared" si="11"/>
        <v>7324.5095</v>
      </c>
      <c r="R37" s="64">
        <f t="shared" si="7"/>
        <v>6958.284025</v>
      </c>
      <c r="S37" s="64">
        <f t="shared" si="12"/>
        <v>366.225475</v>
      </c>
      <c r="T37" s="64">
        <f t="shared" si="9"/>
        <v>799763.192305</v>
      </c>
      <c r="U37" s="83">
        <f t="shared" si="13"/>
        <v>0.8075</v>
      </c>
    </row>
    <row r="38" s="83" customFormat="1" ht="23" customHeight="1" spans="1:21">
      <c r="A38" s="21">
        <v>34</v>
      </c>
      <c r="B38" s="105" t="s">
        <v>24</v>
      </c>
      <c r="C38" s="27" t="s">
        <v>62</v>
      </c>
      <c r="D38" s="105" t="s">
        <v>26</v>
      </c>
      <c r="E38" s="43">
        <v>3</v>
      </c>
      <c r="F38" s="35">
        <v>109.19</v>
      </c>
      <c r="G38" s="36">
        <f t="shared" si="0"/>
        <v>22.38395</v>
      </c>
      <c r="H38" s="37">
        <f t="shared" si="1"/>
        <v>86.80605</v>
      </c>
      <c r="I38" s="56">
        <f t="shared" si="2"/>
        <v>8229.08525</v>
      </c>
      <c r="J38" s="62">
        <f t="shared" si="3"/>
        <v>10351.0506289308</v>
      </c>
      <c r="K38" s="62">
        <f t="shared" si="4"/>
        <v>898533.8184475</v>
      </c>
      <c r="L38" s="22"/>
      <c r="M38" s="26" t="s">
        <v>27</v>
      </c>
      <c r="N38" s="21"/>
      <c r="O38" s="56">
        <v>8662.195</v>
      </c>
      <c r="P38" s="64">
        <f t="shared" si="5"/>
        <v>8229.08525</v>
      </c>
      <c r="Q38" s="64">
        <f t="shared" si="11"/>
        <v>7362.86575</v>
      </c>
      <c r="R38" s="64">
        <f t="shared" si="7"/>
        <v>6994.7224625</v>
      </c>
      <c r="S38" s="64">
        <f t="shared" si="12"/>
        <v>368.1432875</v>
      </c>
      <c r="T38" s="64">
        <f t="shared" si="9"/>
        <v>803951.3112425</v>
      </c>
      <c r="U38" s="83">
        <f t="shared" si="13"/>
        <v>0.8075</v>
      </c>
    </row>
    <row r="39" s="83" customFormat="1" ht="23" customHeight="1" spans="1:21">
      <c r="A39" s="21">
        <v>35</v>
      </c>
      <c r="B39" s="105" t="s">
        <v>24</v>
      </c>
      <c r="C39" s="27" t="s">
        <v>63</v>
      </c>
      <c r="D39" s="105" t="s">
        <v>26</v>
      </c>
      <c r="E39" s="43">
        <v>3</v>
      </c>
      <c r="F39" s="35">
        <v>109.19</v>
      </c>
      <c r="G39" s="36">
        <f t="shared" si="0"/>
        <v>22.38395</v>
      </c>
      <c r="H39" s="37">
        <f t="shared" si="1"/>
        <v>86.80605</v>
      </c>
      <c r="I39" s="56">
        <f t="shared" si="2"/>
        <v>8314.82275</v>
      </c>
      <c r="J39" s="62">
        <f t="shared" si="3"/>
        <v>10458.8965408805</v>
      </c>
      <c r="K39" s="62">
        <f t="shared" si="4"/>
        <v>907895.4960725</v>
      </c>
      <c r="L39" s="22"/>
      <c r="M39" s="26" t="s">
        <v>27</v>
      </c>
      <c r="N39" s="21"/>
      <c r="O39" s="56">
        <v>8752.445</v>
      </c>
      <c r="P39" s="64">
        <f t="shared" si="5"/>
        <v>8314.82275</v>
      </c>
      <c r="Q39" s="64">
        <f t="shared" si="11"/>
        <v>7439.57825</v>
      </c>
      <c r="R39" s="64">
        <f t="shared" si="7"/>
        <v>7067.5993375</v>
      </c>
      <c r="S39" s="64">
        <f t="shared" si="12"/>
        <v>371.978912500001</v>
      </c>
      <c r="T39" s="64">
        <f t="shared" si="9"/>
        <v>812327.5491175</v>
      </c>
      <c r="U39" s="83">
        <f t="shared" si="13"/>
        <v>0.8075</v>
      </c>
    </row>
    <row r="40" s="83" customFormat="1" ht="23" customHeight="1" spans="1:21">
      <c r="A40" s="21">
        <v>36</v>
      </c>
      <c r="B40" s="105" t="s">
        <v>24</v>
      </c>
      <c r="C40" s="27" t="s">
        <v>64</v>
      </c>
      <c r="D40" s="105" t="s">
        <v>26</v>
      </c>
      <c r="E40" s="43">
        <v>3</v>
      </c>
      <c r="F40" s="35">
        <v>109.19</v>
      </c>
      <c r="G40" s="36">
        <f t="shared" si="0"/>
        <v>22.38395</v>
      </c>
      <c r="H40" s="37">
        <f t="shared" si="1"/>
        <v>86.80605</v>
      </c>
      <c r="I40" s="56">
        <f t="shared" si="2"/>
        <v>8400.56025</v>
      </c>
      <c r="J40" s="62">
        <f t="shared" si="3"/>
        <v>10566.7424528302</v>
      </c>
      <c r="K40" s="62">
        <f t="shared" si="4"/>
        <v>917257.1736975</v>
      </c>
      <c r="L40" s="22"/>
      <c r="M40" s="26" t="s">
        <v>27</v>
      </c>
      <c r="N40" s="21"/>
      <c r="O40" s="56">
        <v>8842.695</v>
      </c>
      <c r="P40" s="64">
        <f t="shared" si="5"/>
        <v>8400.56025</v>
      </c>
      <c r="Q40" s="64">
        <f t="shared" si="11"/>
        <v>7516.29075</v>
      </c>
      <c r="R40" s="64">
        <f t="shared" si="7"/>
        <v>7140.4762125</v>
      </c>
      <c r="S40" s="64">
        <f t="shared" si="12"/>
        <v>375.8145375</v>
      </c>
      <c r="T40" s="64">
        <f t="shared" si="9"/>
        <v>820703.7869925</v>
      </c>
      <c r="U40" s="83">
        <f t="shared" si="13"/>
        <v>0.8075</v>
      </c>
    </row>
    <row r="41" s="83" customFormat="1" ht="23" customHeight="1" spans="1:21">
      <c r="A41" s="21">
        <v>37</v>
      </c>
      <c r="B41" s="105" t="s">
        <v>24</v>
      </c>
      <c r="C41" s="27" t="s">
        <v>65</v>
      </c>
      <c r="D41" s="105" t="s">
        <v>26</v>
      </c>
      <c r="E41" s="43">
        <v>3</v>
      </c>
      <c r="F41" s="35">
        <v>109.19</v>
      </c>
      <c r="G41" s="36">
        <f t="shared" si="0"/>
        <v>22.38395</v>
      </c>
      <c r="H41" s="37">
        <f t="shared" si="1"/>
        <v>86.80605</v>
      </c>
      <c r="I41" s="56">
        <f t="shared" si="2"/>
        <v>8486.29775</v>
      </c>
      <c r="J41" s="62">
        <f t="shared" si="3"/>
        <v>10674.5883647799</v>
      </c>
      <c r="K41" s="62">
        <f t="shared" si="4"/>
        <v>926618.8513225</v>
      </c>
      <c r="L41" s="22"/>
      <c r="M41" s="26" t="s">
        <v>27</v>
      </c>
      <c r="N41" s="21"/>
      <c r="O41" s="56">
        <v>8932.945</v>
      </c>
      <c r="P41" s="64">
        <f t="shared" si="5"/>
        <v>8486.29775</v>
      </c>
      <c r="Q41" s="64">
        <f t="shared" si="11"/>
        <v>7593.00325</v>
      </c>
      <c r="R41" s="64">
        <f t="shared" si="7"/>
        <v>7213.3530875</v>
      </c>
      <c r="S41" s="64">
        <f t="shared" si="12"/>
        <v>379.6501625</v>
      </c>
      <c r="T41" s="64">
        <f t="shared" si="9"/>
        <v>829080.0248675</v>
      </c>
      <c r="U41" s="83">
        <f t="shared" si="13"/>
        <v>0.8075</v>
      </c>
    </row>
    <row r="42" s="83" customFormat="1" ht="23" customHeight="1" spans="1:21">
      <c r="A42" s="21">
        <v>38</v>
      </c>
      <c r="B42" s="105" t="s">
        <v>24</v>
      </c>
      <c r="C42" s="27" t="s">
        <v>66</v>
      </c>
      <c r="D42" s="105" t="s">
        <v>26</v>
      </c>
      <c r="E42" s="43">
        <v>3</v>
      </c>
      <c r="F42" s="35">
        <v>109.19</v>
      </c>
      <c r="G42" s="36">
        <f t="shared" si="0"/>
        <v>22.38395</v>
      </c>
      <c r="H42" s="37">
        <f t="shared" si="1"/>
        <v>86.80605</v>
      </c>
      <c r="I42" s="56">
        <f t="shared" si="2"/>
        <v>8572.03525</v>
      </c>
      <c r="J42" s="62">
        <f t="shared" si="3"/>
        <v>10782.4342767296</v>
      </c>
      <c r="K42" s="62">
        <f t="shared" si="4"/>
        <v>935980.5289475</v>
      </c>
      <c r="L42" s="22"/>
      <c r="M42" s="26" t="s">
        <v>27</v>
      </c>
      <c r="N42" s="21"/>
      <c r="O42" s="56">
        <v>9023.195</v>
      </c>
      <c r="P42" s="64">
        <f t="shared" si="5"/>
        <v>8572.03525</v>
      </c>
      <c r="Q42" s="64">
        <f t="shared" si="11"/>
        <v>7669.71575</v>
      </c>
      <c r="R42" s="64">
        <f t="shared" si="7"/>
        <v>7286.2299625</v>
      </c>
      <c r="S42" s="64">
        <f t="shared" si="12"/>
        <v>383.485787500001</v>
      </c>
      <c r="T42" s="64">
        <f t="shared" si="9"/>
        <v>837456.2627425</v>
      </c>
      <c r="U42" s="83">
        <f t="shared" si="13"/>
        <v>0.8075</v>
      </c>
    </row>
    <row r="43" s="83" customFormat="1" ht="23" customHeight="1" spans="1:21">
      <c r="A43" s="21">
        <v>39</v>
      </c>
      <c r="B43" s="105" t="s">
        <v>24</v>
      </c>
      <c r="C43" s="27" t="s">
        <v>67</v>
      </c>
      <c r="D43" s="105" t="s">
        <v>26</v>
      </c>
      <c r="E43" s="43">
        <v>3</v>
      </c>
      <c r="F43" s="35">
        <v>109.19</v>
      </c>
      <c r="G43" s="36">
        <f t="shared" si="0"/>
        <v>22.38395</v>
      </c>
      <c r="H43" s="37">
        <f t="shared" si="1"/>
        <v>86.80605</v>
      </c>
      <c r="I43" s="56">
        <f t="shared" si="2"/>
        <v>8486.29775</v>
      </c>
      <c r="J43" s="62">
        <f t="shared" si="3"/>
        <v>10674.5883647799</v>
      </c>
      <c r="K43" s="62">
        <f t="shared" si="4"/>
        <v>926618.8513225</v>
      </c>
      <c r="L43" s="22"/>
      <c r="M43" s="26" t="s">
        <v>27</v>
      </c>
      <c r="N43" s="21"/>
      <c r="O43" s="56">
        <v>8932.945</v>
      </c>
      <c r="P43" s="64">
        <f t="shared" si="5"/>
        <v>8486.29775</v>
      </c>
      <c r="Q43" s="64">
        <f t="shared" si="11"/>
        <v>7593.00325</v>
      </c>
      <c r="R43" s="64">
        <f t="shared" si="7"/>
        <v>7213.3530875</v>
      </c>
      <c r="S43" s="64">
        <f t="shared" si="12"/>
        <v>379.6501625</v>
      </c>
      <c r="T43" s="64">
        <f t="shared" si="9"/>
        <v>829080.0248675</v>
      </c>
      <c r="U43" s="83">
        <f t="shared" si="13"/>
        <v>0.8075</v>
      </c>
    </row>
    <row r="44" s="83" customFormat="1" ht="23" customHeight="1" spans="1:21">
      <c r="A44" s="21">
        <v>40</v>
      </c>
      <c r="B44" s="105" t="s">
        <v>24</v>
      </c>
      <c r="C44" s="27" t="s">
        <v>68</v>
      </c>
      <c r="D44" s="105" t="s">
        <v>26</v>
      </c>
      <c r="E44" s="43">
        <v>3</v>
      </c>
      <c r="F44" s="35">
        <v>109.19</v>
      </c>
      <c r="G44" s="36">
        <f t="shared" si="0"/>
        <v>22.38395</v>
      </c>
      <c r="H44" s="37">
        <f t="shared" si="1"/>
        <v>86.80605</v>
      </c>
      <c r="I44" s="56">
        <f t="shared" si="2"/>
        <v>8572.03525</v>
      </c>
      <c r="J44" s="62">
        <f t="shared" si="3"/>
        <v>10782.4342767296</v>
      </c>
      <c r="K44" s="62">
        <f t="shared" si="4"/>
        <v>935980.5289475</v>
      </c>
      <c r="L44" s="22"/>
      <c r="M44" s="26" t="s">
        <v>27</v>
      </c>
      <c r="N44" s="21"/>
      <c r="O44" s="56">
        <v>9023.195</v>
      </c>
      <c r="P44" s="64">
        <f t="shared" si="5"/>
        <v>8572.03525</v>
      </c>
      <c r="Q44" s="64">
        <f t="shared" si="11"/>
        <v>7669.71575</v>
      </c>
      <c r="R44" s="64">
        <f t="shared" si="7"/>
        <v>7286.2299625</v>
      </c>
      <c r="S44" s="64">
        <f t="shared" si="12"/>
        <v>383.485787500001</v>
      </c>
      <c r="T44" s="64">
        <f t="shared" si="9"/>
        <v>837456.2627425</v>
      </c>
      <c r="U44" s="83">
        <f t="shared" si="13"/>
        <v>0.8075</v>
      </c>
    </row>
    <row r="45" s="83" customFormat="1" ht="23" customHeight="1" spans="1:21">
      <c r="A45" s="21">
        <v>41</v>
      </c>
      <c r="B45" s="105" t="s">
        <v>24</v>
      </c>
      <c r="C45" s="27" t="s">
        <v>69</v>
      </c>
      <c r="D45" s="105" t="s">
        <v>26</v>
      </c>
      <c r="E45" s="43">
        <v>3</v>
      </c>
      <c r="F45" s="35">
        <v>109.19</v>
      </c>
      <c r="G45" s="36">
        <f t="shared" si="0"/>
        <v>22.38395</v>
      </c>
      <c r="H45" s="37">
        <f t="shared" si="1"/>
        <v>86.80605</v>
      </c>
      <c r="I45" s="56">
        <f t="shared" si="2"/>
        <v>8229.08525</v>
      </c>
      <c r="J45" s="62">
        <f t="shared" si="3"/>
        <v>10351.0506289308</v>
      </c>
      <c r="K45" s="62">
        <f t="shared" si="4"/>
        <v>898533.8184475</v>
      </c>
      <c r="L45" s="22"/>
      <c r="M45" s="26" t="s">
        <v>27</v>
      </c>
      <c r="N45" s="21"/>
      <c r="O45" s="56">
        <v>8662.195</v>
      </c>
      <c r="P45" s="64">
        <f t="shared" si="5"/>
        <v>8229.08525</v>
      </c>
      <c r="Q45" s="64">
        <f t="shared" si="11"/>
        <v>7362.86575</v>
      </c>
      <c r="R45" s="64">
        <f t="shared" si="7"/>
        <v>6994.7224625</v>
      </c>
      <c r="S45" s="64">
        <f t="shared" si="12"/>
        <v>368.1432875</v>
      </c>
      <c r="T45" s="64">
        <f t="shared" si="9"/>
        <v>803951.3112425</v>
      </c>
      <c r="U45" s="83">
        <f t="shared" si="13"/>
        <v>0.8075</v>
      </c>
    </row>
    <row r="46" s="83" customFormat="1" ht="23" customHeight="1" spans="1:21">
      <c r="A46" s="21">
        <v>42</v>
      </c>
      <c r="B46" s="105" t="s">
        <v>24</v>
      </c>
      <c r="C46" s="27" t="s">
        <v>70</v>
      </c>
      <c r="D46" s="105" t="s">
        <v>26</v>
      </c>
      <c r="E46" s="43">
        <v>3</v>
      </c>
      <c r="F46" s="35">
        <v>109.19</v>
      </c>
      <c r="G46" s="36">
        <f t="shared" si="0"/>
        <v>22.38395</v>
      </c>
      <c r="H46" s="37">
        <f t="shared" si="1"/>
        <v>86.80605</v>
      </c>
      <c r="I46" s="56">
        <f t="shared" si="2"/>
        <v>8229.08525</v>
      </c>
      <c r="J46" s="62">
        <f t="shared" si="3"/>
        <v>10351.0506289308</v>
      </c>
      <c r="K46" s="62">
        <f t="shared" si="4"/>
        <v>898533.8184475</v>
      </c>
      <c r="L46" s="22"/>
      <c r="M46" s="26" t="s">
        <v>27</v>
      </c>
      <c r="N46" s="21"/>
      <c r="O46" s="56">
        <v>8662.195</v>
      </c>
      <c r="P46" s="64">
        <f t="shared" si="5"/>
        <v>8229.08525</v>
      </c>
      <c r="Q46" s="64">
        <f t="shared" si="11"/>
        <v>7362.86575</v>
      </c>
      <c r="R46" s="64">
        <f t="shared" si="7"/>
        <v>6994.7224625</v>
      </c>
      <c r="S46" s="64">
        <f t="shared" si="12"/>
        <v>368.1432875</v>
      </c>
      <c r="T46" s="64">
        <f t="shared" si="9"/>
        <v>803951.3112425</v>
      </c>
      <c r="U46" s="83">
        <f t="shared" si="13"/>
        <v>0.8075</v>
      </c>
    </row>
    <row r="47" s="83" customFormat="1" ht="23" customHeight="1" spans="1:21">
      <c r="A47" s="21">
        <v>43</v>
      </c>
      <c r="B47" s="105" t="s">
        <v>24</v>
      </c>
      <c r="C47" s="27" t="s">
        <v>71</v>
      </c>
      <c r="D47" s="105" t="s">
        <v>72</v>
      </c>
      <c r="E47" s="43">
        <v>3</v>
      </c>
      <c r="F47" s="35">
        <v>120.23</v>
      </c>
      <c r="G47" s="36">
        <f t="shared" si="0"/>
        <v>24.64715</v>
      </c>
      <c r="H47" s="37">
        <f t="shared" si="1"/>
        <v>95.58285</v>
      </c>
      <c r="I47" s="56">
        <f t="shared" si="2"/>
        <v>8229.08525</v>
      </c>
      <c r="J47" s="62">
        <f t="shared" si="3"/>
        <v>10351.0506289308</v>
      </c>
      <c r="K47" s="62">
        <f t="shared" si="4"/>
        <v>989382.9196075</v>
      </c>
      <c r="L47" s="22"/>
      <c r="M47" s="26" t="s">
        <v>27</v>
      </c>
      <c r="N47" s="21" t="s">
        <v>45</v>
      </c>
      <c r="O47" s="56">
        <v>8662.195</v>
      </c>
      <c r="P47" s="64">
        <f t="shared" si="5"/>
        <v>8229.08525</v>
      </c>
      <c r="Q47" s="64">
        <f t="shared" si="11"/>
        <v>7362.86575</v>
      </c>
      <c r="R47" s="64">
        <f t="shared" si="7"/>
        <v>6994.7224625</v>
      </c>
      <c r="S47" s="64">
        <f t="shared" si="12"/>
        <v>368.1432875</v>
      </c>
      <c r="T47" s="64">
        <f t="shared" si="9"/>
        <v>885237.3491225</v>
      </c>
      <c r="U47" s="83">
        <f t="shared" si="13"/>
        <v>0.8075</v>
      </c>
    </row>
    <row r="48" s="83" customFormat="1" ht="23" customHeight="1" spans="1:21">
      <c r="A48" s="21">
        <v>44</v>
      </c>
      <c r="B48" s="105" t="s">
        <v>24</v>
      </c>
      <c r="C48" s="27" t="s">
        <v>73</v>
      </c>
      <c r="D48" s="105" t="s">
        <v>72</v>
      </c>
      <c r="E48" s="43">
        <v>3</v>
      </c>
      <c r="F48" s="35">
        <v>120.23</v>
      </c>
      <c r="G48" s="36">
        <f t="shared" si="0"/>
        <v>24.64715</v>
      </c>
      <c r="H48" s="37">
        <f t="shared" si="1"/>
        <v>95.58285</v>
      </c>
      <c r="I48" s="56">
        <f t="shared" si="2"/>
        <v>8271.954</v>
      </c>
      <c r="J48" s="62">
        <f t="shared" si="3"/>
        <v>10404.9735849057</v>
      </c>
      <c r="K48" s="62">
        <f t="shared" si="4"/>
        <v>994537.02942</v>
      </c>
      <c r="L48" s="22"/>
      <c r="M48" s="26" t="s">
        <v>27</v>
      </c>
      <c r="N48" s="21"/>
      <c r="O48" s="56">
        <v>8707.32</v>
      </c>
      <c r="P48" s="64">
        <f t="shared" si="5"/>
        <v>8271.954</v>
      </c>
      <c r="Q48" s="64">
        <f t="shared" si="11"/>
        <v>7401.222</v>
      </c>
      <c r="R48" s="64">
        <f t="shared" si="7"/>
        <v>7031.1609</v>
      </c>
      <c r="S48" s="64">
        <f t="shared" si="12"/>
        <v>370.0611</v>
      </c>
      <c r="T48" s="64">
        <f t="shared" si="9"/>
        <v>889848.92106</v>
      </c>
      <c r="U48" s="83">
        <f t="shared" si="13"/>
        <v>0.8075</v>
      </c>
    </row>
    <row r="49" s="83" customFormat="1" ht="23" customHeight="1" spans="1:21">
      <c r="A49" s="21">
        <v>45</v>
      </c>
      <c r="B49" s="105" t="s">
        <v>24</v>
      </c>
      <c r="C49" s="27" t="s">
        <v>74</v>
      </c>
      <c r="D49" s="105" t="s">
        <v>72</v>
      </c>
      <c r="E49" s="43">
        <v>3</v>
      </c>
      <c r="F49" s="35">
        <v>120.23</v>
      </c>
      <c r="G49" s="36">
        <f t="shared" si="0"/>
        <v>24.64715</v>
      </c>
      <c r="H49" s="37">
        <f t="shared" si="1"/>
        <v>95.58285</v>
      </c>
      <c r="I49" s="56">
        <f t="shared" si="2"/>
        <v>8186.2165</v>
      </c>
      <c r="J49" s="62">
        <f t="shared" si="3"/>
        <v>10297.127672956</v>
      </c>
      <c r="K49" s="62">
        <f t="shared" si="4"/>
        <v>984228.809795</v>
      </c>
      <c r="L49" s="22"/>
      <c r="M49" s="26" t="s">
        <v>27</v>
      </c>
      <c r="N49" s="21"/>
      <c r="O49" s="56">
        <v>8617.07</v>
      </c>
      <c r="P49" s="64">
        <f t="shared" si="5"/>
        <v>8186.2165</v>
      </c>
      <c r="Q49" s="64">
        <f t="shared" si="11"/>
        <v>7324.5095</v>
      </c>
      <c r="R49" s="64">
        <f t="shared" si="7"/>
        <v>6958.284025</v>
      </c>
      <c r="S49" s="64">
        <f t="shared" si="12"/>
        <v>366.225475</v>
      </c>
      <c r="T49" s="64">
        <f t="shared" si="9"/>
        <v>880625.777185</v>
      </c>
      <c r="U49" s="83">
        <f t="shared" si="13"/>
        <v>0.8075</v>
      </c>
    </row>
    <row r="50" s="83" customFormat="1" ht="23" customHeight="1" spans="1:21">
      <c r="A50" s="21">
        <v>46</v>
      </c>
      <c r="B50" s="105" t="s">
        <v>24</v>
      </c>
      <c r="C50" s="27" t="s">
        <v>75</v>
      </c>
      <c r="D50" s="105" t="s">
        <v>72</v>
      </c>
      <c r="E50" s="43">
        <v>3</v>
      </c>
      <c r="F50" s="35">
        <v>120.23</v>
      </c>
      <c r="G50" s="36">
        <f t="shared" si="0"/>
        <v>24.64715</v>
      </c>
      <c r="H50" s="37">
        <f t="shared" si="1"/>
        <v>95.58285</v>
      </c>
      <c r="I50" s="56">
        <f t="shared" si="2"/>
        <v>8357.6915</v>
      </c>
      <c r="J50" s="62">
        <f t="shared" si="3"/>
        <v>10512.8194968553</v>
      </c>
      <c r="K50" s="62">
        <f t="shared" si="4"/>
        <v>1004845.249045</v>
      </c>
      <c r="L50" s="22"/>
      <c r="M50" s="26" t="s">
        <v>27</v>
      </c>
      <c r="N50" s="21"/>
      <c r="O50" s="56">
        <v>8797.57</v>
      </c>
      <c r="P50" s="64">
        <f t="shared" si="5"/>
        <v>8357.6915</v>
      </c>
      <c r="Q50" s="64">
        <f t="shared" si="11"/>
        <v>7477.9345</v>
      </c>
      <c r="R50" s="64">
        <f t="shared" si="7"/>
        <v>7104.037775</v>
      </c>
      <c r="S50" s="64">
        <f t="shared" si="12"/>
        <v>373.896725000001</v>
      </c>
      <c r="T50" s="64">
        <f t="shared" si="9"/>
        <v>899072.064935</v>
      </c>
      <c r="U50" s="83">
        <f t="shared" si="13"/>
        <v>0.8075</v>
      </c>
    </row>
    <row r="51" s="83" customFormat="1" ht="23" customHeight="1" spans="1:21">
      <c r="A51" s="21">
        <v>47</v>
      </c>
      <c r="B51" s="105" t="s">
        <v>24</v>
      </c>
      <c r="C51" s="27" t="s">
        <v>76</v>
      </c>
      <c r="D51" s="105" t="s">
        <v>72</v>
      </c>
      <c r="E51" s="43">
        <v>3</v>
      </c>
      <c r="F51" s="35">
        <v>120.23</v>
      </c>
      <c r="G51" s="36">
        <f t="shared" si="0"/>
        <v>24.64715</v>
      </c>
      <c r="H51" s="37">
        <f t="shared" si="1"/>
        <v>95.58285</v>
      </c>
      <c r="I51" s="56">
        <f t="shared" si="2"/>
        <v>8443.429</v>
      </c>
      <c r="J51" s="62">
        <f t="shared" si="3"/>
        <v>10620.665408805</v>
      </c>
      <c r="K51" s="62">
        <f t="shared" si="4"/>
        <v>1015153.46867</v>
      </c>
      <c r="L51" s="22"/>
      <c r="M51" s="26" t="s">
        <v>27</v>
      </c>
      <c r="N51" s="21"/>
      <c r="O51" s="56">
        <v>8887.82</v>
      </c>
      <c r="P51" s="64">
        <f t="shared" si="5"/>
        <v>8443.429</v>
      </c>
      <c r="Q51" s="64">
        <f t="shared" si="11"/>
        <v>7554.647</v>
      </c>
      <c r="R51" s="64">
        <f t="shared" si="7"/>
        <v>7176.91465</v>
      </c>
      <c r="S51" s="64">
        <f t="shared" si="12"/>
        <v>377.73235</v>
      </c>
      <c r="T51" s="64">
        <f t="shared" si="9"/>
        <v>908295.20881</v>
      </c>
      <c r="U51" s="83">
        <f t="shared" si="13"/>
        <v>0.8075</v>
      </c>
    </row>
    <row r="52" s="83" customFormat="1" ht="23" customHeight="1" spans="1:21">
      <c r="A52" s="21">
        <v>48</v>
      </c>
      <c r="B52" s="105" t="s">
        <v>24</v>
      </c>
      <c r="C52" s="27" t="s">
        <v>77</v>
      </c>
      <c r="D52" s="105" t="s">
        <v>72</v>
      </c>
      <c r="E52" s="43">
        <v>3</v>
      </c>
      <c r="F52" s="35">
        <v>120.23</v>
      </c>
      <c r="G52" s="36">
        <f t="shared" ref="G52:G63" si="14">F52-H52</f>
        <v>24.64715</v>
      </c>
      <c r="H52" s="37">
        <f t="shared" ref="H52:H63" si="15">F52*0.795</f>
        <v>95.58285</v>
      </c>
      <c r="I52" s="56">
        <f t="shared" ref="I52:I78" si="16">P52</f>
        <v>8657.77275</v>
      </c>
      <c r="J52" s="62">
        <f t="shared" ref="J52:J70" si="17">K52/H52</f>
        <v>10890.2801886792</v>
      </c>
      <c r="K52" s="62">
        <f t="shared" ref="K52:K63" si="18">F52*I52</f>
        <v>1040924.0177325</v>
      </c>
      <c r="L52" s="22"/>
      <c r="M52" s="26" t="s">
        <v>27</v>
      </c>
      <c r="N52" s="21"/>
      <c r="O52" s="56">
        <v>9113.445</v>
      </c>
      <c r="P52" s="64">
        <f t="shared" ref="P52:P78" si="19">O52*0.95</f>
        <v>8657.77275</v>
      </c>
      <c r="Q52" s="64">
        <f t="shared" ref="Q52:Q63" si="20">O52*0.85</f>
        <v>7746.42825</v>
      </c>
      <c r="R52" s="64">
        <f t="shared" ref="R52:R61" si="21">P52*0.85</f>
        <v>7359.1068375</v>
      </c>
      <c r="S52" s="64">
        <f t="shared" ref="S52:S63" si="22">Q52-R52</f>
        <v>387.3214125</v>
      </c>
      <c r="T52" s="64">
        <f t="shared" ref="T52:T63" si="23">F52*Q52</f>
        <v>931353.0684975</v>
      </c>
      <c r="U52" s="83">
        <f t="shared" ref="U52:U63" si="24">R52/O52</f>
        <v>0.8075</v>
      </c>
    </row>
    <row r="53" s="83" customFormat="1" ht="23" customHeight="1" spans="1:21">
      <c r="A53" s="21">
        <v>49</v>
      </c>
      <c r="B53" s="105" t="s">
        <v>24</v>
      </c>
      <c r="C53" s="27" t="s">
        <v>78</v>
      </c>
      <c r="D53" s="105" t="s">
        <v>72</v>
      </c>
      <c r="E53" s="43">
        <v>3</v>
      </c>
      <c r="F53" s="35">
        <v>120.23</v>
      </c>
      <c r="G53" s="36">
        <f t="shared" si="14"/>
        <v>24.64715</v>
      </c>
      <c r="H53" s="37">
        <f t="shared" si="15"/>
        <v>95.58285</v>
      </c>
      <c r="I53" s="56">
        <f t="shared" si="16"/>
        <v>8743.51025</v>
      </c>
      <c r="J53" s="62">
        <f t="shared" si="17"/>
        <v>10998.1261006289</v>
      </c>
      <c r="K53" s="62">
        <f t="shared" si="18"/>
        <v>1051232.2373575</v>
      </c>
      <c r="L53" s="22"/>
      <c r="M53" s="26" t="s">
        <v>27</v>
      </c>
      <c r="N53" s="21"/>
      <c r="O53" s="56">
        <v>9203.695</v>
      </c>
      <c r="P53" s="64">
        <f t="shared" si="19"/>
        <v>8743.51025</v>
      </c>
      <c r="Q53" s="64">
        <f t="shared" si="20"/>
        <v>7823.14075</v>
      </c>
      <c r="R53" s="64">
        <f t="shared" si="21"/>
        <v>7431.9837125</v>
      </c>
      <c r="S53" s="64">
        <f t="shared" si="22"/>
        <v>391.1570375</v>
      </c>
      <c r="T53" s="64">
        <f t="shared" si="23"/>
        <v>940576.2123725</v>
      </c>
      <c r="U53" s="83">
        <f t="shared" si="24"/>
        <v>0.8075</v>
      </c>
    </row>
    <row r="54" s="83" customFormat="1" ht="23" customHeight="1" spans="1:21">
      <c r="A54" s="21">
        <v>50</v>
      </c>
      <c r="B54" s="105" t="s">
        <v>24</v>
      </c>
      <c r="C54" s="27" t="s">
        <v>79</v>
      </c>
      <c r="D54" s="105" t="s">
        <v>72</v>
      </c>
      <c r="E54" s="43">
        <v>3</v>
      </c>
      <c r="F54" s="35">
        <v>120.23</v>
      </c>
      <c r="G54" s="36">
        <f t="shared" si="14"/>
        <v>24.64715</v>
      </c>
      <c r="H54" s="37">
        <f t="shared" si="15"/>
        <v>95.58285</v>
      </c>
      <c r="I54" s="56">
        <f t="shared" si="16"/>
        <v>8829.24775</v>
      </c>
      <c r="J54" s="62">
        <f t="shared" si="17"/>
        <v>11105.9720125786</v>
      </c>
      <c r="K54" s="62">
        <f t="shared" si="18"/>
        <v>1061540.4569825</v>
      </c>
      <c r="L54" s="22"/>
      <c r="M54" s="26" t="s">
        <v>27</v>
      </c>
      <c r="N54" s="21"/>
      <c r="O54" s="56">
        <v>9293.945</v>
      </c>
      <c r="P54" s="64">
        <f t="shared" si="19"/>
        <v>8829.24775</v>
      </c>
      <c r="Q54" s="64">
        <f t="shared" si="20"/>
        <v>7899.85325</v>
      </c>
      <c r="R54" s="64">
        <f t="shared" si="21"/>
        <v>7504.8605875</v>
      </c>
      <c r="S54" s="64">
        <f t="shared" si="22"/>
        <v>394.992662500002</v>
      </c>
      <c r="T54" s="64">
        <f t="shared" si="23"/>
        <v>949799.3562475</v>
      </c>
      <c r="U54" s="83">
        <f t="shared" si="24"/>
        <v>0.8075</v>
      </c>
    </row>
    <row r="55" s="90" customFormat="1" ht="23" customHeight="1" spans="1:21">
      <c r="A55" s="21">
        <v>51</v>
      </c>
      <c r="B55" s="105" t="s">
        <v>24</v>
      </c>
      <c r="C55" s="27" t="s">
        <v>80</v>
      </c>
      <c r="D55" s="105" t="s">
        <v>72</v>
      </c>
      <c r="E55" s="43">
        <v>3</v>
      </c>
      <c r="F55" s="35">
        <v>120.23</v>
      </c>
      <c r="G55" s="36">
        <f t="shared" si="14"/>
        <v>24.64715</v>
      </c>
      <c r="H55" s="37">
        <f t="shared" si="15"/>
        <v>95.58285</v>
      </c>
      <c r="I55" s="56">
        <f t="shared" si="16"/>
        <v>8914.98525</v>
      </c>
      <c r="J55" s="62">
        <f t="shared" si="17"/>
        <v>11213.8179245283</v>
      </c>
      <c r="K55" s="62">
        <f t="shared" si="18"/>
        <v>1071848.6766075</v>
      </c>
      <c r="L55" s="22"/>
      <c r="M55" s="26" t="s">
        <v>27</v>
      </c>
      <c r="N55" s="21"/>
      <c r="O55" s="56">
        <v>9384.195</v>
      </c>
      <c r="P55" s="64">
        <f t="shared" si="19"/>
        <v>8914.98525</v>
      </c>
      <c r="Q55" s="64">
        <f t="shared" si="20"/>
        <v>7976.56575</v>
      </c>
      <c r="R55" s="64">
        <f t="shared" si="21"/>
        <v>7577.7374625</v>
      </c>
      <c r="S55" s="64">
        <f t="shared" si="22"/>
        <v>398.8282875</v>
      </c>
      <c r="T55" s="64">
        <f t="shared" si="23"/>
        <v>959022.5001225</v>
      </c>
      <c r="U55" s="83">
        <f t="shared" si="24"/>
        <v>0.8075</v>
      </c>
    </row>
    <row r="56" s="83" customFormat="1" ht="23" customHeight="1" spans="1:21">
      <c r="A56" s="21">
        <v>52</v>
      </c>
      <c r="B56" s="105" t="s">
        <v>24</v>
      </c>
      <c r="C56" s="27" t="s">
        <v>81</v>
      </c>
      <c r="D56" s="105" t="s">
        <v>72</v>
      </c>
      <c r="E56" s="43">
        <v>3</v>
      </c>
      <c r="F56" s="35">
        <v>120.23</v>
      </c>
      <c r="G56" s="36">
        <f t="shared" si="14"/>
        <v>24.64715</v>
      </c>
      <c r="H56" s="37">
        <f t="shared" si="15"/>
        <v>95.58285</v>
      </c>
      <c r="I56" s="56">
        <f t="shared" si="16"/>
        <v>8743.51025</v>
      </c>
      <c r="J56" s="62">
        <f t="shared" si="17"/>
        <v>10998.1261006289</v>
      </c>
      <c r="K56" s="62">
        <f t="shared" si="18"/>
        <v>1051232.2373575</v>
      </c>
      <c r="L56" s="22"/>
      <c r="M56" s="26" t="s">
        <v>27</v>
      </c>
      <c r="N56" s="21"/>
      <c r="O56" s="56">
        <v>9203.695</v>
      </c>
      <c r="P56" s="64">
        <f t="shared" si="19"/>
        <v>8743.51025</v>
      </c>
      <c r="Q56" s="64">
        <f t="shared" si="20"/>
        <v>7823.14075</v>
      </c>
      <c r="R56" s="64">
        <f t="shared" si="21"/>
        <v>7431.9837125</v>
      </c>
      <c r="S56" s="64">
        <f t="shared" si="22"/>
        <v>391.1570375</v>
      </c>
      <c r="T56" s="64">
        <f t="shared" si="23"/>
        <v>940576.2123725</v>
      </c>
      <c r="U56" s="83">
        <f t="shared" si="24"/>
        <v>0.8075</v>
      </c>
    </row>
    <row r="57" s="90" customFormat="1" ht="23" customHeight="1" spans="1:21">
      <c r="A57" s="21">
        <v>53</v>
      </c>
      <c r="B57" s="105" t="s">
        <v>24</v>
      </c>
      <c r="C57" s="27" t="s">
        <v>82</v>
      </c>
      <c r="D57" s="105" t="s">
        <v>72</v>
      </c>
      <c r="E57" s="43">
        <v>3</v>
      </c>
      <c r="F57" s="35">
        <v>120.23</v>
      </c>
      <c r="G57" s="36">
        <f t="shared" si="14"/>
        <v>24.64715</v>
      </c>
      <c r="H57" s="37">
        <f t="shared" si="15"/>
        <v>95.58285</v>
      </c>
      <c r="I57" s="56">
        <f t="shared" si="16"/>
        <v>8914.98525</v>
      </c>
      <c r="J57" s="62">
        <f t="shared" si="17"/>
        <v>11213.8179245283</v>
      </c>
      <c r="K57" s="62">
        <f t="shared" si="18"/>
        <v>1071848.6766075</v>
      </c>
      <c r="L57" s="22"/>
      <c r="M57" s="26" t="s">
        <v>27</v>
      </c>
      <c r="N57" s="21"/>
      <c r="O57" s="56">
        <v>9384.195</v>
      </c>
      <c r="P57" s="64">
        <f t="shared" si="19"/>
        <v>8914.98525</v>
      </c>
      <c r="Q57" s="64">
        <f t="shared" si="20"/>
        <v>7976.56575</v>
      </c>
      <c r="R57" s="64">
        <f t="shared" si="21"/>
        <v>7577.7374625</v>
      </c>
      <c r="S57" s="64">
        <f t="shared" si="22"/>
        <v>398.8282875</v>
      </c>
      <c r="T57" s="64">
        <f t="shared" si="23"/>
        <v>959022.5001225</v>
      </c>
      <c r="U57" s="83">
        <f t="shared" si="24"/>
        <v>0.8075</v>
      </c>
    </row>
    <row r="58" s="83" customFormat="1" ht="23" customHeight="1" spans="1:21">
      <c r="A58" s="21">
        <v>54</v>
      </c>
      <c r="B58" s="105" t="s">
        <v>24</v>
      </c>
      <c r="C58" s="27" t="s">
        <v>83</v>
      </c>
      <c r="D58" s="105" t="s">
        <v>72</v>
      </c>
      <c r="E58" s="43">
        <v>3</v>
      </c>
      <c r="F58" s="35">
        <v>120.23</v>
      </c>
      <c r="G58" s="36">
        <f t="shared" si="14"/>
        <v>24.64715</v>
      </c>
      <c r="H58" s="37">
        <f t="shared" si="15"/>
        <v>95.58285</v>
      </c>
      <c r="I58" s="56">
        <f t="shared" si="16"/>
        <v>8829.24775</v>
      </c>
      <c r="J58" s="62">
        <f t="shared" si="17"/>
        <v>11105.9720125786</v>
      </c>
      <c r="K58" s="62">
        <f t="shared" si="18"/>
        <v>1061540.4569825</v>
      </c>
      <c r="L58" s="22"/>
      <c r="M58" s="26" t="s">
        <v>27</v>
      </c>
      <c r="N58" s="21"/>
      <c r="O58" s="56">
        <v>9293.945</v>
      </c>
      <c r="P58" s="64">
        <f t="shared" si="19"/>
        <v>8829.24775</v>
      </c>
      <c r="Q58" s="64">
        <f t="shared" si="20"/>
        <v>7899.85325</v>
      </c>
      <c r="R58" s="64">
        <f t="shared" si="21"/>
        <v>7504.8605875</v>
      </c>
      <c r="S58" s="64">
        <f t="shared" si="22"/>
        <v>394.992662500002</v>
      </c>
      <c r="T58" s="64">
        <f t="shared" si="23"/>
        <v>949799.3562475</v>
      </c>
      <c r="U58" s="83">
        <f t="shared" si="24"/>
        <v>0.8075</v>
      </c>
    </row>
    <row r="59" s="83" customFormat="1" ht="23" customHeight="1" spans="1:21">
      <c r="A59" s="21">
        <v>55</v>
      </c>
      <c r="B59" s="105" t="s">
        <v>24</v>
      </c>
      <c r="C59" s="27" t="s">
        <v>84</v>
      </c>
      <c r="D59" s="105" t="s">
        <v>72</v>
      </c>
      <c r="E59" s="43">
        <v>3</v>
      </c>
      <c r="F59" s="35">
        <v>120.23</v>
      </c>
      <c r="G59" s="36">
        <f t="shared" si="14"/>
        <v>24.64715</v>
      </c>
      <c r="H59" s="37">
        <f t="shared" si="15"/>
        <v>95.58285</v>
      </c>
      <c r="I59" s="56">
        <f t="shared" si="16"/>
        <v>8743.51025</v>
      </c>
      <c r="J59" s="62">
        <f t="shared" si="17"/>
        <v>10998.1261006289</v>
      </c>
      <c r="K59" s="62">
        <f t="shared" si="18"/>
        <v>1051232.2373575</v>
      </c>
      <c r="L59" s="22"/>
      <c r="M59" s="26" t="s">
        <v>27</v>
      </c>
      <c r="N59" s="21"/>
      <c r="O59" s="56">
        <v>9203.695</v>
      </c>
      <c r="P59" s="64">
        <f t="shared" si="19"/>
        <v>8743.51025</v>
      </c>
      <c r="Q59" s="64">
        <f t="shared" si="20"/>
        <v>7823.14075</v>
      </c>
      <c r="R59" s="64">
        <f t="shared" si="21"/>
        <v>7431.9837125</v>
      </c>
      <c r="S59" s="64">
        <f t="shared" si="22"/>
        <v>391.1570375</v>
      </c>
      <c r="T59" s="64">
        <f t="shared" si="23"/>
        <v>940576.2123725</v>
      </c>
      <c r="U59" s="83">
        <f t="shared" si="24"/>
        <v>0.8075</v>
      </c>
    </row>
    <row r="60" s="83" customFormat="1" ht="23" customHeight="1" spans="1:21">
      <c r="A60" s="21">
        <v>56</v>
      </c>
      <c r="B60" s="105" t="s">
        <v>24</v>
      </c>
      <c r="C60" s="27" t="s">
        <v>85</v>
      </c>
      <c r="D60" s="105" t="s">
        <v>72</v>
      </c>
      <c r="E60" s="43">
        <v>3</v>
      </c>
      <c r="F60" s="35">
        <v>120.23</v>
      </c>
      <c r="G60" s="36">
        <f t="shared" si="14"/>
        <v>24.64715</v>
      </c>
      <c r="H60" s="37">
        <f t="shared" si="15"/>
        <v>95.58285</v>
      </c>
      <c r="I60" s="56">
        <f t="shared" si="16"/>
        <v>8486.29775</v>
      </c>
      <c r="J60" s="62">
        <f t="shared" si="17"/>
        <v>10674.5883647799</v>
      </c>
      <c r="K60" s="62">
        <f t="shared" si="18"/>
        <v>1020307.5784825</v>
      </c>
      <c r="L60" s="22"/>
      <c r="M60" s="26" t="s">
        <v>27</v>
      </c>
      <c r="N60" s="21"/>
      <c r="O60" s="56">
        <v>8932.945</v>
      </c>
      <c r="P60" s="64">
        <f t="shared" si="19"/>
        <v>8486.29775</v>
      </c>
      <c r="Q60" s="64">
        <f t="shared" si="20"/>
        <v>7593.00325</v>
      </c>
      <c r="R60" s="64">
        <f t="shared" si="21"/>
        <v>7213.3530875</v>
      </c>
      <c r="S60" s="64">
        <f t="shared" si="22"/>
        <v>379.6501625</v>
      </c>
      <c r="T60" s="64">
        <f t="shared" si="23"/>
        <v>912906.7807475</v>
      </c>
      <c r="U60" s="83">
        <f t="shared" si="24"/>
        <v>0.8075</v>
      </c>
    </row>
    <row r="61" s="83" customFormat="1" ht="23" customHeight="1" spans="1:21">
      <c r="A61" s="21">
        <v>57</v>
      </c>
      <c r="B61" s="105" t="s">
        <v>24</v>
      </c>
      <c r="C61" s="27" t="s">
        <v>86</v>
      </c>
      <c r="D61" s="105" t="s">
        <v>72</v>
      </c>
      <c r="E61" s="43">
        <v>3</v>
      </c>
      <c r="F61" s="35">
        <v>120.23</v>
      </c>
      <c r="G61" s="36">
        <f t="shared" si="14"/>
        <v>24.64715</v>
      </c>
      <c r="H61" s="37">
        <f t="shared" si="15"/>
        <v>95.58285</v>
      </c>
      <c r="I61" s="56">
        <f t="shared" si="16"/>
        <v>8572.03525</v>
      </c>
      <c r="J61" s="62">
        <f t="shared" si="17"/>
        <v>10782.4342767296</v>
      </c>
      <c r="K61" s="62">
        <f t="shared" si="18"/>
        <v>1030615.7981075</v>
      </c>
      <c r="L61" s="22"/>
      <c r="M61" s="26" t="s">
        <v>27</v>
      </c>
      <c r="N61" s="21"/>
      <c r="O61" s="56">
        <v>9023.195</v>
      </c>
      <c r="P61" s="64">
        <f t="shared" si="19"/>
        <v>8572.03525</v>
      </c>
      <c r="Q61" s="64">
        <f t="shared" si="20"/>
        <v>7669.71575</v>
      </c>
      <c r="R61" s="64">
        <f t="shared" si="21"/>
        <v>7286.2299625</v>
      </c>
      <c r="S61" s="64">
        <f t="shared" si="22"/>
        <v>383.485787500002</v>
      </c>
      <c r="T61" s="64">
        <f t="shared" si="23"/>
        <v>922129.9246225</v>
      </c>
      <c r="U61" s="83">
        <f t="shared" si="24"/>
        <v>0.8075</v>
      </c>
    </row>
    <row r="62" s="83" customFormat="1" ht="23" customHeight="1" spans="1:21">
      <c r="A62" s="21">
        <v>58</v>
      </c>
      <c r="B62" s="105" t="s">
        <v>24</v>
      </c>
      <c r="C62" s="27" t="s">
        <v>87</v>
      </c>
      <c r="D62" s="105" t="s">
        <v>26</v>
      </c>
      <c r="E62" s="43">
        <v>3</v>
      </c>
      <c r="F62" s="35">
        <v>98.94</v>
      </c>
      <c r="G62" s="36">
        <f t="shared" si="14"/>
        <v>20.2827</v>
      </c>
      <c r="H62" s="37">
        <f t="shared" si="15"/>
        <v>78.6573</v>
      </c>
      <c r="I62" s="56">
        <f t="shared" si="16"/>
        <v>8057.6283</v>
      </c>
      <c r="J62" s="62">
        <f t="shared" si="17"/>
        <v>10135.381509434</v>
      </c>
      <c r="K62" s="62">
        <f t="shared" si="18"/>
        <v>797221.744002</v>
      </c>
      <c r="L62" s="22"/>
      <c r="M62" s="26" t="s">
        <v>27</v>
      </c>
      <c r="N62" s="21" t="s">
        <v>45</v>
      </c>
      <c r="O62" s="56">
        <v>8481.714</v>
      </c>
      <c r="P62" s="64">
        <f t="shared" si="19"/>
        <v>8057.6283</v>
      </c>
      <c r="Q62" s="64">
        <f t="shared" si="20"/>
        <v>7209.4569</v>
      </c>
      <c r="R62" s="64">
        <f t="shared" ref="R62:R78" si="25">P62*0.85</f>
        <v>6848.984055</v>
      </c>
      <c r="S62" s="64">
        <f t="shared" si="22"/>
        <v>360.472845000001</v>
      </c>
      <c r="T62" s="64">
        <f t="shared" si="23"/>
        <v>713303.665686</v>
      </c>
      <c r="U62" s="83">
        <f t="shared" si="24"/>
        <v>0.8075</v>
      </c>
    </row>
    <row r="63" s="83" customFormat="1" ht="23" customHeight="1" spans="1:21">
      <c r="A63" s="21">
        <v>59</v>
      </c>
      <c r="B63" s="105" t="s">
        <v>24</v>
      </c>
      <c r="C63" s="27" t="s">
        <v>88</v>
      </c>
      <c r="D63" s="105" t="s">
        <v>26</v>
      </c>
      <c r="E63" s="43">
        <v>3</v>
      </c>
      <c r="F63" s="35">
        <v>98.94</v>
      </c>
      <c r="G63" s="36">
        <f t="shared" si="14"/>
        <v>20.2827</v>
      </c>
      <c r="H63" s="37">
        <f t="shared" si="15"/>
        <v>78.6573</v>
      </c>
      <c r="I63" s="56">
        <f t="shared" si="16"/>
        <v>8100.0458</v>
      </c>
      <c r="J63" s="62">
        <f t="shared" si="17"/>
        <v>10188.7368553459</v>
      </c>
      <c r="K63" s="62">
        <f t="shared" si="18"/>
        <v>801418.531452</v>
      </c>
      <c r="L63" s="22"/>
      <c r="M63" s="26" t="s">
        <v>27</v>
      </c>
      <c r="N63" s="21"/>
      <c r="O63" s="56">
        <v>8526.364</v>
      </c>
      <c r="P63" s="64">
        <f t="shared" si="19"/>
        <v>8100.0458</v>
      </c>
      <c r="Q63" s="64">
        <f t="shared" si="20"/>
        <v>7247.4094</v>
      </c>
      <c r="R63" s="64">
        <f t="shared" si="25"/>
        <v>6885.03893</v>
      </c>
      <c r="S63" s="64">
        <f t="shared" si="22"/>
        <v>362.370470000001</v>
      </c>
      <c r="T63" s="64">
        <f t="shared" si="23"/>
        <v>717058.686036</v>
      </c>
      <c r="U63" s="83">
        <f t="shared" si="24"/>
        <v>0.8075</v>
      </c>
    </row>
    <row r="64" s="83" customFormat="1" ht="23" customHeight="1" spans="1:21">
      <c r="A64" s="21">
        <v>60</v>
      </c>
      <c r="B64" s="105" t="s">
        <v>24</v>
      </c>
      <c r="C64" s="27" t="s">
        <v>89</v>
      </c>
      <c r="D64" s="105" t="s">
        <v>26</v>
      </c>
      <c r="E64" s="43">
        <v>3</v>
      </c>
      <c r="F64" s="35">
        <v>98.94</v>
      </c>
      <c r="G64" s="36">
        <f t="shared" ref="G64:G78" si="26">F64-H64</f>
        <v>20.2827</v>
      </c>
      <c r="H64" s="37">
        <f t="shared" ref="H64:H78" si="27">F64*0.795</f>
        <v>78.6573</v>
      </c>
      <c r="I64" s="56">
        <f t="shared" si="16"/>
        <v>8184.8808</v>
      </c>
      <c r="J64" s="62">
        <f t="shared" si="17"/>
        <v>10295.4475471698</v>
      </c>
      <c r="K64" s="62">
        <f t="shared" ref="K64:K78" si="28">F64*I64</f>
        <v>809812.106352</v>
      </c>
      <c r="L64" s="22"/>
      <c r="M64" s="26" t="s">
        <v>27</v>
      </c>
      <c r="N64" s="21"/>
      <c r="O64" s="56">
        <v>8615.664</v>
      </c>
      <c r="P64" s="64">
        <f t="shared" si="19"/>
        <v>8184.8808</v>
      </c>
      <c r="Q64" s="64">
        <f t="shared" ref="Q64:Q78" si="29">O64*0.85</f>
        <v>7323.3144</v>
      </c>
      <c r="R64" s="64">
        <f t="shared" si="25"/>
        <v>6957.14868</v>
      </c>
      <c r="S64" s="64">
        <f t="shared" ref="S64:S78" si="30">Q64-R64</f>
        <v>366.165720000001</v>
      </c>
      <c r="T64" s="64">
        <f t="shared" ref="T64:T78" si="31">F64*Q64</f>
        <v>724568.726736</v>
      </c>
      <c r="U64" s="83">
        <f t="shared" ref="U64:U78" si="32">R64/O64</f>
        <v>0.8075</v>
      </c>
    </row>
    <row r="65" s="83" customFormat="1" ht="23" customHeight="1" spans="1:21">
      <c r="A65" s="21">
        <v>61</v>
      </c>
      <c r="B65" s="105" t="s">
        <v>24</v>
      </c>
      <c r="C65" s="27" t="s">
        <v>90</v>
      </c>
      <c r="D65" s="105" t="s">
        <v>26</v>
      </c>
      <c r="E65" s="43">
        <v>3</v>
      </c>
      <c r="F65" s="35">
        <v>98.94</v>
      </c>
      <c r="G65" s="36">
        <f t="shared" si="26"/>
        <v>20.2827</v>
      </c>
      <c r="H65" s="37">
        <f t="shared" si="27"/>
        <v>78.6573</v>
      </c>
      <c r="I65" s="56">
        <f t="shared" si="16"/>
        <v>8227.2983</v>
      </c>
      <c r="J65" s="62">
        <f t="shared" si="17"/>
        <v>10348.8028930818</v>
      </c>
      <c r="K65" s="62">
        <f t="shared" si="28"/>
        <v>814008.893802</v>
      </c>
      <c r="L65" s="22"/>
      <c r="M65" s="26" t="s">
        <v>27</v>
      </c>
      <c r="N65" s="21"/>
      <c r="O65" s="56">
        <v>8660.314</v>
      </c>
      <c r="P65" s="64">
        <f t="shared" si="19"/>
        <v>8227.2983</v>
      </c>
      <c r="Q65" s="64">
        <f t="shared" si="29"/>
        <v>7361.2669</v>
      </c>
      <c r="R65" s="64">
        <f t="shared" si="25"/>
        <v>6993.203555</v>
      </c>
      <c r="S65" s="64">
        <f t="shared" si="30"/>
        <v>368.063345</v>
      </c>
      <c r="T65" s="64">
        <f t="shared" si="31"/>
        <v>728323.747086</v>
      </c>
      <c r="U65" s="83">
        <f t="shared" si="32"/>
        <v>0.8075</v>
      </c>
    </row>
    <row r="66" s="83" customFormat="1" ht="23" customHeight="1" spans="1:21">
      <c r="A66" s="21">
        <v>62</v>
      </c>
      <c r="B66" s="105" t="s">
        <v>24</v>
      </c>
      <c r="C66" s="27" t="s">
        <v>91</v>
      </c>
      <c r="D66" s="105" t="s">
        <v>26</v>
      </c>
      <c r="E66" s="43">
        <v>3</v>
      </c>
      <c r="F66" s="35">
        <v>98.94</v>
      </c>
      <c r="G66" s="36">
        <f t="shared" si="26"/>
        <v>20.2827</v>
      </c>
      <c r="H66" s="37">
        <f t="shared" si="27"/>
        <v>78.6573</v>
      </c>
      <c r="I66" s="56">
        <f t="shared" si="16"/>
        <v>8269.7158</v>
      </c>
      <c r="J66" s="62">
        <f t="shared" si="17"/>
        <v>10402.1582389937</v>
      </c>
      <c r="K66" s="62">
        <f t="shared" si="28"/>
        <v>818205.681252</v>
      </c>
      <c r="L66" s="22"/>
      <c r="M66" s="26" t="s">
        <v>27</v>
      </c>
      <c r="N66" s="21"/>
      <c r="O66" s="56">
        <v>8704.964</v>
      </c>
      <c r="P66" s="64">
        <f t="shared" si="19"/>
        <v>8269.7158</v>
      </c>
      <c r="Q66" s="64">
        <f t="shared" si="29"/>
        <v>7399.2194</v>
      </c>
      <c r="R66" s="64">
        <f t="shared" si="25"/>
        <v>7029.25843</v>
      </c>
      <c r="S66" s="64">
        <f t="shared" si="30"/>
        <v>369.96097</v>
      </c>
      <c r="T66" s="64">
        <f t="shared" si="31"/>
        <v>732078.767436</v>
      </c>
      <c r="U66" s="83">
        <f t="shared" si="32"/>
        <v>0.8075</v>
      </c>
    </row>
    <row r="67" s="83" customFormat="1" ht="23" customHeight="1" spans="1:21">
      <c r="A67" s="21">
        <v>63</v>
      </c>
      <c r="B67" s="105" t="s">
        <v>24</v>
      </c>
      <c r="C67" s="27" t="s">
        <v>92</v>
      </c>
      <c r="D67" s="105" t="s">
        <v>26</v>
      </c>
      <c r="E67" s="43">
        <v>3</v>
      </c>
      <c r="F67" s="35">
        <v>98.94</v>
      </c>
      <c r="G67" s="36">
        <f t="shared" si="26"/>
        <v>20.2827</v>
      </c>
      <c r="H67" s="37">
        <f t="shared" si="27"/>
        <v>78.6573</v>
      </c>
      <c r="I67" s="56">
        <f t="shared" si="16"/>
        <v>8312.1333</v>
      </c>
      <c r="J67" s="62">
        <f t="shared" si="17"/>
        <v>10455.5135849057</v>
      </c>
      <c r="K67" s="62">
        <f t="shared" si="28"/>
        <v>822402.468702</v>
      </c>
      <c r="L67" s="22"/>
      <c r="M67" s="26" t="s">
        <v>27</v>
      </c>
      <c r="N67" s="21"/>
      <c r="O67" s="56">
        <v>8749.614</v>
      </c>
      <c r="P67" s="64">
        <f t="shared" si="19"/>
        <v>8312.1333</v>
      </c>
      <c r="Q67" s="64">
        <f t="shared" si="29"/>
        <v>7437.1719</v>
      </c>
      <c r="R67" s="64">
        <f t="shared" si="25"/>
        <v>7065.313305</v>
      </c>
      <c r="S67" s="64">
        <f t="shared" si="30"/>
        <v>371.858595000001</v>
      </c>
      <c r="T67" s="64">
        <f t="shared" si="31"/>
        <v>735833.787786</v>
      </c>
      <c r="U67" s="83">
        <f t="shared" si="32"/>
        <v>0.8075</v>
      </c>
    </row>
    <row r="68" s="83" customFormat="1" ht="23" customHeight="1" spans="1:21">
      <c r="A68" s="21">
        <v>64</v>
      </c>
      <c r="B68" s="105" t="s">
        <v>24</v>
      </c>
      <c r="C68" s="27" t="s">
        <v>93</v>
      </c>
      <c r="D68" s="105" t="s">
        <v>26</v>
      </c>
      <c r="E68" s="43">
        <v>3</v>
      </c>
      <c r="F68" s="35">
        <v>98.94</v>
      </c>
      <c r="G68" s="36">
        <f t="shared" si="26"/>
        <v>20.2827</v>
      </c>
      <c r="H68" s="37">
        <f t="shared" si="27"/>
        <v>78.6573</v>
      </c>
      <c r="I68" s="56">
        <f t="shared" si="16"/>
        <v>8396.9683</v>
      </c>
      <c r="J68" s="62">
        <f t="shared" si="17"/>
        <v>10562.2242767296</v>
      </c>
      <c r="K68" s="62">
        <f t="shared" si="28"/>
        <v>830796.043602</v>
      </c>
      <c r="L68" s="22"/>
      <c r="M68" s="26" t="s">
        <v>27</v>
      </c>
      <c r="N68" s="21"/>
      <c r="O68" s="56">
        <v>8838.914</v>
      </c>
      <c r="P68" s="64">
        <f t="shared" si="19"/>
        <v>8396.9683</v>
      </c>
      <c r="Q68" s="64">
        <f t="shared" si="29"/>
        <v>7513.0769</v>
      </c>
      <c r="R68" s="64">
        <f t="shared" si="25"/>
        <v>7137.423055</v>
      </c>
      <c r="S68" s="64">
        <f t="shared" si="30"/>
        <v>375.653845</v>
      </c>
      <c r="T68" s="64">
        <f t="shared" si="31"/>
        <v>743343.828486</v>
      </c>
      <c r="U68" s="83">
        <f t="shared" si="32"/>
        <v>0.8075</v>
      </c>
    </row>
    <row r="69" s="83" customFormat="1" ht="23" customHeight="1" spans="1:21">
      <c r="A69" s="21">
        <v>65</v>
      </c>
      <c r="B69" s="105" t="s">
        <v>24</v>
      </c>
      <c r="C69" s="27" t="s">
        <v>94</v>
      </c>
      <c r="D69" s="105" t="s">
        <v>26</v>
      </c>
      <c r="E69" s="43">
        <v>3</v>
      </c>
      <c r="F69" s="35">
        <v>98.94</v>
      </c>
      <c r="G69" s="36">
        <f t="shared" si="26"/>
        <v>20.2827</v>
      </c>
      <c r="H69" s="37">
        <f t="shared" si="27"/>
        <v>78.6573</v>
      </c>
      <c r="I69" s="56">
        <f t="shared" si="16"/>
        <v>8481.8033</v>
      </c>
      <c r="J69" s="62">
        <f t="shared" si="17"/>
        <v>10668.9349685535</v>
      </c>
      <c r="K69" s="62">
        <f t="shared" si="28"/>
        <v>839189.618502</v>
      </c>
      <c r="L69" s="22"/>
      <c r="M69" s="26" t="s">
        <v>27</v>
      </c>
      <c r="N69" s="21"/>
      <c r="O69" s="56">
        <v>8928.214</v>
      </c>
      <c r="P69" s="64">
        <f t="shared" si="19"/>
        <v>8481.8033</v>
      </c>
      <c r="Q69" s="64">
        <f t="shared" si="29"/>
        <v>7588.9819</v>
      </c>
      <c r="R69" s="64">
        <f t="shared" si="25"/>
        <v>7209.532805</v>
      </c>
      <c r="S69" s="64">
        <f t="shared" si="30"/>
        <v>379.449095</v>
      </c>
      <c r="T69" s="64">
        <f t="shared" si="31"/>
        <v>750853.869186</v>
      </c>
      <c r="U69" s="83">
        <f t="shared" si="32"/>
        <v>0.8075</v>
      </c>
    </row>
    <row r="70" s="83" customFormat="1" ht="23" customHeight="1" spans="1:21">
      <c r="A70" s="21">
        <v>66</v>
      </c>
      <c r="B70" s="105" t="s">
        <v>24</v>
      </c>
      <c r="C70" s="27" t="s">
        <v>95</v>
      </c>
      <c r="D70" s="105" t="s">
        <v>26</v>
      </c>
      <c r="E70" s="43">
        <v>3</v>
      </c>
      <c r="F70" s="35">
        <v>98.94</v>
      </c>
      <c r="G70" s="36">
        <f t="shared" si="26"/>
        <v>20.2827</v>
      </c>
      <c r="H70" s="37">
        <f t="shared" si="27"/>
        <v>78.6573</v>
      </c>
      <c r="I70" s="56">
        <f t="shared" si="16"/>
        <v>8566.6383</v>
      </c>
      <c r="J70" s="62">
        <f t="shared" si="17"/>
        <v>10775.6456603774</v>
      </c>
      <c r="K70" s="62">
        <f t="shared" si="28"/>
        <v>847583.193402</v>
      </c>
      <c r="L70" s="22"/>
      <c r="M70" s="26" t="s">
        <v>27</v>
      </c>
      <c r="N70" s="21"/>
      <c r="O70" s="56">
        <v>9017.514</v>
      </c>
      <c r="P70" s="64">
        <f t="shared" si="19"/>
        <v>8566.6383</v>
      </c>
      <c r="Q70" s="64">
        <f t="shared" si="29"/>
        <v>7664.8869</v>
      </c>
      <c r="R70" s="64">
        <f t="shared" si="25"/>
        <v>7281.642555</v>
      </c>
      <c r="S70" s="64">
        <f t="shared" si="30"/>
        <v>383.244345000002</v>
      </c>
      <c r="T70" s="64">
        <f t="shared" si="31"/>
        <v>758363.909886</v>
      </c>
      <c r="U70" s="83">
        <f t="shared" si="32"/>
        <v>0.8075</v>
      </c>
    </row>
    <row r="71" s="90" customFormat="1" ht="23" customHeight="1" spans="1:21">
      <c r="A71" s="21">
        <v>67</v>
      </c>
      <c r="B71" s="105" t="s">
        <v>24</v>
      </c>
      <c r="C71" s="27" t="s">
        <v>96</v>
      </c>
      <c r="D71" s="105" t="s">
        <v>26</v>
      </c>
      <c r="E71" s="43">
        <v>3</v>
      </c>
      <c r="F71" s="35">
        <v>98.94</v>
      </c>
      <c r="G71" s="36">
        <f t="shared" si="26"/>
        <v>20.2827</v>
      </c>
      <c r="H71" s="37">
        <f t="shared" si="27"/>
        <v>78.6573</v>
      </c>
      <c r="I71" s="56">
        <f t="shared" si="16"/>
        <v>8736.3083</v>
      </c>
      <c r="J71" s="62">
        <f t="shared" ref="J71:J78" si="33">K71/H71</f>
        <v>10989.0670440252</v>
      </c>
      <c r="K71" s="62">
        <f t="shared" si="28"/>
        <v>864370.343202</v>
      </c>
      <c r="L71" s="22"/>
      <c r="M71" s="26" t="s">
        <v>27</v>
      </c>
      <c r="N71" s="21"/>
      <c r="O71" s="56">
        <v>9196.114</v>
      </c>
      <c r="P71" s="64">
        <f t="shared" si="19"/>
        <v>8736.3083</v>
      </c>
      <c r="Q71" s="64">
        <f t="shared" si="29"/>
        <v>7816.6969</v>
      </c>
      <c r="R71" s="64">
        <f t="shared" si="25"/>
        <v>7425.862055</v>
      </c>
      <c r="S71" s="64">
        <f t="shared" si="30"/>
        <v>390.834845000001</v>
      </c>
      <c r="T71" s="64">
        <f t="shared" si="31"/>
        <v>773383.991286</v>
      </c>
      <c r="U71" s="83">
        <f t="shared" si="32"/>
        <v>0.8075</v>
      </c>
    </row>
    <row r="72" s="83" customFormat="1" ht="23" customHeight="1" spans="1:21">
      <c r="A72" s="21">
        <v>68</v>
      </c>
      <c r="B72" s="105" t="s">
        <v>24</v>
      </c>
      <c r="C72" s="27" t="s">
        <v>97</v>
      </c>
      <c r="D72" s="105" t="s">
        <v>26</v>
      </c>
      <c r="E72" s="43">
        <v>3</v>
      </c>
      <c r="F72" s="35">
        <v>98.94</v>
      </c>
      <c r="G72" s="36">
        <f t="shared" si="26"/>
        <v>20.2827</v>
      </c>
      <c r="H72" s="37">
        <f t="shared" si="27"/>
        <v>78.6573</v>
      </c>
      <c r="I72" s="56">
        <f t="shared" si="16"/>
        <v>8566.6383</v>
      </c>
      <c r="J72" s="62">
        <f t="shared" si="33"/>
        <v>10775.6456603774</v>
      </c>
      <c r="K72" s="62">
        <f t="shared" si="28"/>
        <v>847583.193402</v>
      </c>
      <c r="L72" s="22"/>
      <c r="M72" s="26" t="s">
        <v>27</v>
      </c>
      <c r="N72" s="21"/>
      <c r="O72" s="56">
        <v>9017.514</v>
      </c>
      <c r="P72" s="64">
        <f t="shared" si="19"/>
        <v>8566.6383</v>
      </c>
      <c r="Q72" s="64">
        <f t="shared" si="29"/>
        <v>7664.8869</v>
      </c>
      <c r="R72" s="64">
        <f t="shared" si="25"/>
        <v>7281.642555</v>
      </c>
      <c r="S72" s="64">
        <f t="shared" si="30"/>
        <v>383.244345000002</v>
      </c>
      <c r="T72" s="64">
        <f t="shared" si="31"/>
        <v>758363.909886</v>
      </c>
      <c r="U72" s="83">
        <f t="shared" si="32"/>
        <v>0.8075</v>
      </c>
    </row>
    <row r="73" s="90" customFormat="1" ht="23" customHeight="1" spans="1:21">
      <c r="A73" s="21">
        <v>69</v>
      </c>
      <c r="B73" s="105" t="s">
        <v>24</v>
      </c>
      <c r="C73" s="27" t="s">
        <v>98</v>
      </c>
      <c r="D73" s="105" t="s">
        <v>26</v>
      </c>
      <c r="E73" s="43">
        <v>3</v>
      </c>
      <c r="F73" s="35">
        <v>98.94</v>
      </c>
      <c r="G73" s="36">
        <f t="shared" si="26"/>
        <v>20.2827</v>
      </c>
      <c r="H73" s="37">
        <f t="shared" si="27"/>
        <v>78.6573</v>
      </c>
      <c r="I73" s="56">
        <f t="shared" si="16"/>
        <v>8736.3083</v>
      </c>
      <c r="J73" s="62">
        <f t="shared" si="33"/>
        <v>10989.0670440252</v>
      </c>
      <c r="K73" s="62">
        <f t="shared" si="28"/>
        <v>864370.343202</v>
      </c>
      <c r="L73" s="22"/>
      <c r="M73" s="26" t="s">
        <v>27</v>
      </c>
      <c r="N73" s="21"/>
      <c r="O73" s="56">
        <v>9196.114</v>
      </c>
      <c r="P73" s="64">
        <f t="shared" si="19"/>
        <v>8736.3083</v>
      </c>
      <c r="Q73" s="64">
        <f t="shared" si="29"/>
        <v>7816.6969</v>
      </c>
      <c r="R73" s="64">
        <f t="shared" si="25"/>
        <v>7425.862055</v>
      </c>
      <c r="S73" s="64">
        <f t="shared" si="30"/>
        <v>390.834845000001</v>
      </c>
      <c r="T73" s="64">
        <f t="shared" si="31"/>
        <v>773383.991286</v>
      </c>
      <c r="U73" s="83">
        <f t="shared" si="32"/>
        <v>0.8075</v>
      </c>
    </row>
    <row r="74" s="83" customFormat="1" ht="23" customHeight="1" spans="1:21">
      <c r="A74" s="21">
        <v>70</v>
      </c>
      <c r="B74" s="105" t="s">
        <v>24</v>
      </c>
      <c r="C74" s="27" t="s">
        <v>99</v>
      </c>
      <c r="D74" s="105" t="s">
        <v>26</v>
      </c>
      <c r="E74" s="43">
        <v>3</v>
      </c>
      <c r="F74" s="35">
        <v>98.94</v>
      </c>
      <c r="G74" s="36">
        <f t="shared" si="26"/>
        <v>20.2827</v>
      </c>
      <c r="H74" s="37">
        <f t="shared" si="27"/>
        <v>78.6573</v>
      </c>
      <c r="I74" s="56">
        <f t="shared" si="16"/>
        <v>8651.4733</v>
      </c>
      <c r="J74" s="62">
        <f t="shared" si="33"/>
        <v>10882.3563522013</v>
      </c>
      <c r="K74" s="62">
        <f t="shared" si="28"/>
        <v>855976.768302</v>
      </c>
      <c r="L74" s="22"/>
      <c r="M74" s="26" t="s">
        <v>27</v>
      </c>
      <c r="N74" s="21"/>
      <c r="O74" s="56">
        <v>9106.814</v>
      </c>
      <c r="P74" s="64">
        <f t="shared" si="19"/>
        <v>8651.4733</v>
      </c>
      <c r="Q74" s="64">
        <f t="shared" si="29"/>
        <v>7740.7919</v>
      </c>
      <c r="R74" s="64">
        <f t="shared" si="25"/>
        <v>7353.752305</v>
      </c>
      <c r="S74" s="64">
        <f t="shared" si="30"/>
        <v>387.039595000001</v>
      </c>
      <c r="T74" s="64">
        <f t="shared" si="31"/>
        <v>765873.950586</v>
      </c>
      <c r="U74" s="83">
        <f t="shared" si="32"/>
        <v>0.8075</v>
      </c>
    </row>
    <row r="75" s="83" customFormat="1" ht="23" customHeight="1" spans="1:21">
      <c r="A75" s="21">
        <v>71</v>
      </c>
      <c r="B75" s="105" t="s">
        <v>24</v>
      </c>
      <c r="C75" s="27" t="s">
        <v>100</v>
      </c>
      <c r="D75" s="105" t="s">
        <v>26</v>
      </c>
      <c r="E75" s="43">
        <v>3</v>
      </c>
      <c r="F75" s="35">
        <v>98.94</v>
      </c>
      <c r="G75" s="36">
        <f t="shared" si="26"/>
        <v>20.2827</v>
      </c>
      <c r="H75" s="37">
        <f t="shared" si="27"/>
        <v>78.6573</v>
      </c>
      <c r="I75" s="56">
        <f t="shared" si="16"/>
        <v>8566.6383</v>
      </c>
      <c r="J75" s="62">
        <f t="shared" si="33"/>
        <v>10775.6456603774</v>
      </c>
      <c r="K75" s="62">
        <f t="shared" si="28"/>
        <v>847583.193402</v>
      </c>
      <c r="L75" s="22"/>
      <c r="M75" s="26" t="s">
        <v>27</v>
      </c>
      <c r="N75" s="21"/>
      <c r="O75" s="56">
        <v>9017.514</v>
      </c>
      <c r="P75" s="64">
        <f t="shared" si="19"/>
        <v>8566.6383</v>
      </c>
      <c r="Q75" s="64">
        <f t="shared" si="29"/>
        <v>7664.8869</v>
      </c>
      <c r="R75" s="64">
        <f t="shared" si="25"/>
        <v>7281.642555</v>
      </c>
      <c r="S75" s="64">
        <f t="shared" si="30"/>
        <v>383.244345000002</v>
      </c>
      <c r="T75" s="64">
        <f t="shared" si="31"/>
        <v>758363.909886</v>
      </c>
      <c r="U75" s="83">
        <f t="shared" si="32"/>
        <v>0.8075</v>
      </c>
    </row>
    <row r="76" s="83" customFormat="1" ht="23" customHeight="1" spans="1:21">
      <c r="A76" s="21">
        <v>72</v>
      </c>
      <c r="B76" s="105" t="s">
        <v>24</v>
      </c>
      <c r="C76" s="27" t="s">
        <v>101</v>
      </c>
      <c r="D76" s="105" t="s">
        <v>26</v>
      </c>
      <c r="E76" s="43">
        <v>3</v>
      </c>
      <c r="F76" s="35">
        <v>98.94</v>
      </c>
      <c r="G76" s="36">
        <f t="shared" si="26"/>
        <v>20.2827</v>
      </c>
      <c r="H76" s="37">
        <f t="shared" si="27"/>
        <v>78.6573</v>
      </c>
      <c r="I76" s="56">
        <f t="shared" si="16"/>
        <v>8312.1333</v>
      </c>
      <c r="J76" s="62">
        <f t="shared" si="33"/>
        <v>10455.5135849057</v>
      </c>
      <c r="K76" s="62">
        <f t="shared" si="28"/>
        <v>822402.468702</v>
      </c>
      <c r="L76" s="22"/>
      <c r="M76" s="26" t="s">
        <v>27</v>
      </c>
      <c r="N76" s="21"/>
      <c r="O76" s="56">
        <v>8749.614</v>
      </c>
      <c r="P76" s="64">
        <f t="shared" si="19"/>
        <v>8312.1333</v>
      </c>
      <c r="Q76" s="64">
        <f t="shared" si="29"/>
        <v>7437.1719</v>
      </c>
      <c r="R76" s="64">
        <f t="shared" si="25"/>
        <v>7065.313305</v>
      </c>
      <c r="S76" s="64">
        <f t="shared" si="30"/>
        <v>371.858595000001</v>
      </c>
      <c r="T76" s="64">
        <f t="shared" si="31"/>
        <v>735833.787786</v>
      </c>
      <c r="U76" s="83">
        <f t="shared" si="32"/>
        <v>0.8075</v>
      </c>
    </row>
    <row r="77" s="83" customFormat="1" ht="23" customHeight="1" spans="1:21">
      <c r="A77" s="21">
        <v>73</v>
      </c>
      <c r="B77" s="105" t="s">
        <v>24</v>
      </c>
      <c r="C77" s="27" t="s">
        <v>102</v>
      </c>
      <c r="D77" s="105" t="s">
        <v>26</v>
      </c>
      <c r="E77" s="43">
        <v>3</v>
      </c>
      <c r="F77" s="35">
        <v>98.94</v>
      </c>
      <c r="G77" s="36">
        <f t="shared" si="26"/>
        <v>20.2827</v>
      </c>
      <c r="H77" s="37">
        <f t="shared" si="27"/>
        <v>78.6573</v>
      </c>
      <c r="I77" s="56">
        <f t="shared" si="16"/>
        <v>8269.7158</v>
      </c>
      <c r="J77" s="62">
        <f t="shared" si="33"/>
        <v>10402.1582389937</v>
      </c>
      <c r="K77" s="62">
        <f t="shared" si="28"/>
        <v>818205.681252</v>
      </c>
      <c r="L77" s="22"/>
      <c r="M77" s="26" t="s">
        <v>27</v>
      </c>
      <c r="N77" s="21"/>
      <c r="O77" s="56">
        <v>8704.964</v>
      </c>
      <c r="P77" s="64">
        <f t="shared" si="19"/>
        <v>8269.7158</v>
      </c>
      <c r="Q77" s="64">
        <f t="shared" si="29"/>
        <v>7399.2194</v>
      </c>
      <c r="R77" s="64">
        <f t="shared" si="25"/>
        <v>7029.25843</v>
      </c>
      <c r="S77" s="64">
        <f t="shared" si="30"/>
        <v>369.96097</v>
      </c>
      <c r="T77" s="64">
        <f t="shared" si="31"/>
        <v>732078.767436</v>
      </c>
      <c r="U77" s="83">
        <f t="shared" si="32"/>
        <v>0.8075</v>
      </c>
    </row>
    <row r="78" s="83" customFormat="1" ht="23" customHeight="1" spans="1:20">
      <c r="A78" s="43" t="s">
        <v>103</v>
      </c>
      <c r="B78" s="44"/>
      <c r="C78" s="44"/>
      <c r="D78" s="44"/>
      <c r="E78" s="79"/>
      <c r="F78" s="101">
        <f>SUM(F5:F77)</f>
        <v>7172.22999999999</v>
      </c>
      <c r="G78" s="101">
        <f>SUM(G5:G77)</f>
        <v>1470.30715</v>
      </c>
      <c r="H78" s="101">
        <f>SUM(H5:H77)</f>
        <v>5701.92285</v>
      </c>
      <c r="I78" s="102">
        <f>K78/F78</f>
        <v>8374.15446541168</v>
      </c>
      <c r="J78" s="62">
        <f t="shared" si="33"/>
        <v>10533.5276294486</v>
      </c>
      <c r="K78" s="62">
        <f>SUM(K5:K77)</f>
        <v>60061361.8814595</v>
      </c>
      <c r="L78" s="37"/>
      <c r="M78" s="35"/>
      <c r="N78" s="35"/>
      <c r="O78" s="102"/>
      <c r="P78" s="64"/>
      <c r="Q78" s="64"/>
      <c r="R78" s="64"/>
      <c r="S78" s="64"/>
      <c r="T78" s="64"/>
    </row>
    <row r="79" s="83" customFormat="1" ht="48" customHeight="1" spans="1:20">
      <c r="A79" s="43" t="s">
        <v>104</v>
      </c>
      <c r="B79" s="44"/>
      <c r="C79" s="44"/>
      <c r="D79" s="44"/>
      <c r="E79" s="44"/>
      <c r="F79" s="44"/>
      <c r="G79" s="44"/>
      <c r="H79" s="44"/>
      <c r="I79" s="78"/>
      <c r="J79" s="78"/>
      <c r="K79" s="78"/>
      <c r="L79" s="44"/>
      <c r="M79" s="44"/>
      <c r="N79" s="79"/>
      <c r="O79" s="7"/>
      <c r="P79" s="64"/>
      <c r="Q79" s="64"/>
      <c r="R79" s="64"/>
      <c r="S79" s="64"/>
      <c r="T79" s="64"/>
    </row>
    <row r="80" s="1" customFormat="1" ht="25" customHeight="1" spans="1:20">
      <c r="A80" s="46" t="s">
        <v>105</v>
      </c>
      <c r="B80" s="46"/>
      <c r="C80" s="46"/>
      <c r="D80" s="46"/>
      <c r="E80" s="45"/>
      <c r="F80" s="45"/>
      <c r="G80" s="47"/>
      <c r="H80" s="45"/>
      <c r="I80" s="45"/>
      <c r="J80" s="45" t="s">
        <v>106</v>
      </c>
      <c r="K80" s="45"/>
      <c r="L80" s="45"/>
      <c r="M80" s="45"/>
      <c r="N80" s="80"/>
      <c r="O80" s="7"/>
      <c r="T80" s="10"/>
    </row>
    <row r="81" s="1" customFormat="1" ht="25" customHeight="1" spans="1:20">
      <c r="A81" s="46" t="s">
        <v>107</v>
      </c>
      <c r="B81" s="46"/>
      <c r="C81" s="46"/>
      <c r="D81" s="46"/>
      <c r="E81" s="45"/>
      <c r="F81" s="45"/>
      <c r="G81" s="47"/>
      <c r="H81" s="45"/>
      <c r="I81" s="45"/>
      <c r="J81" s="45" t="s">
        <v>108</v>
      </c>
      <c r="K81" s="45"/>
      <c r="L81" s="45"/>
      <c r="M81" s="45"/>
      <c r="N81" s="80"/>
      <c r="O81" s="7"/>
      <c r="T81" s="10"/>
    </row>
    <row r="82" s="1" customFormat="1" ht="25" customHeight="1" spans="1:20">
      <c r="A82" s="46" t="s">
        <v>109</v>
      </c>
      <c r="B82" s="46"/>
      <c r="C82" s="46"/>
      <c r="D82" s="46"/>
      <c r="E82" s="48"/>
      <c r="F82" s="48"/>
      <c r="G82" s="49"/>
      <c r="H82" s="48"/>
      <c r="I82" s="48"/>
      <c r="J82" s="48"/>
      <c r="K82" s="48"/>
      <c r="L82" s="48"/>
      <c r="M82" s="48"/>
      <c r="N82" s="48"/>
      <c r="O82" s="7"/>
      <c r="T82" s="10"/>
    </row>
    <row r="83" s="1" customFormat="1" spans="15:20">
      <c r="O83" s="7"/>
      <c r="T83" s="10"/>
    </row>
    <row r="84" s="1" customFormat="1" spans="15:20">
      <c r="O84" s="7"/>
      <c r="Q84" s="10">
        <f>9310-8868</f>
        <v>442</v>
      </c>
      <c r="R84" s="103">
        <f>Q84/9310</f>
        <v>0.0474758324382385</v>
      </c>
      <c r="T84" s="10"/>
    </row>
    <row r="85" s="1" customFormat="1" spans="15:20">
      <c r="O85" s="7"/>
      <c r="T85" s="10"/>
    </row>
    <row r="86" s="1" customFormat="1" spans="15:20">
      <c r="O86" s="7"/>
      <c r="T86" s="10"/>
    </row>
    <row r="87" s="1" customFormat="1" spans="15:20">
      <c r="O87" s="7"/>
      <c r="T87" s="10"/>
    </row>
    <row r="88" s="1" customFormat="1" spans="15:20">
      <c r="O88" s="7"/>
      <c r="T88" s="10"/>
    </row>
    <row r="89" s="1" customFormat="1" spans="15:20">
      <c r="O89" s="7"/>
      <c r="T89" s="10"/>
    </row>
    <row r="90" s="1" customFormat="1" spans="15:20">
      <c r="O90" s="7"/>
      <c r="T90" s="10"/>
    </row>
    <row r="91" s="1" customFormat="1" spans="15:20">
      <c r="O91" s="7"/>
      <c r="T91" s="10"/>
    </row>
    <row r="92" s="1" customFormat="1" spans="15:20">
      <c r="O92" s="7"/>
      <c r="T92" s="10"/>
    </row>
    <row r="93" s="1" customFormat="1" spans="15:20">
      <c r="O93" s="7"/>
      <c r="T93" s="10"/>
    </row>
  </sheetData>
  <autoFilter xmlns:etc="http://www.wps.cn/officeDocument/2017/etCustomData" ref="A4:N82" etc:filterBottomFollowUsedRange="0">
    <extLst/>
  </autoFilter>
  <mergeCells count="9">
    <mergeCell ref="A1:B1"/>
    <mergeCell ref="A2:N2"/>
    <mergeCell ref="A78:E78"/>
    <mergeCell ref="A79:N79"/>
    <mergeCell ref="A80:D80"/>
    <mergeCell ref="J80:K80"/>
    <mergeCell ref="A81:D81"/>
    <mergeCell ref="J81:K81"/>
    <mergeCell ref="A82:D82"/>
  </mergeCells>
  <pageMargins left="0.700694444444445" right="0.700694444444445" top="0.432638888888889" bottom="0.432638888888889" header="0.298611111111111" footer="0.298611111111111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40"/>
  <sheetViews>
    <sheetView tabSelected="1" workbookViewId="0">
      <pane xSplit="14" ySplit="4" topLeftCell="O23" activePane="bottomRight" state="frozen"/>
      <selection/>
      <selection pane="topRight"/>
      <selection pane="bottomLeft"/>
      <selection pane="bottomRight" activeCell="L40" sqref="L40"/>
    </sheetView>
  </sheetViews>
  <sheetFormatPr defaultColWidth="9" defaultRowHeight="13.5"/>
  <cols>
    <col min="1" max="1" width="5.63333333333333" style="6" customWidth="1"/>
    <col min="2" max="2" width="9" style="7"/>
    <col min="3" max="3" width="9.725" style="8" customWidth="1"/>
    <col min="4" max="4" width="10.6333333333333" style="7" customWidth="1"/>
    <col min="5" max="5" width="5.63333333333333" style="7" customWidth="1"/>
    <col min="6" max="6" width="9.45" style="7" customWidth="1"/>
    <col min="7" max="11" width="10.6333333333333" style="7" customWidth="1"/>
    <col min="12" max="13" width="9" style="7"/>
    <col min="14" max="14" width="10.2666666666667" style="7" customWidth="1"/>
    <col min="15" max="15" width="9" style="9" hidden="1" customWidth="1"/>
    <col min="16" max="17" width="9.63333333333333" style="10" hidden="1" customWidth="1"/>
    <col min="18" max="19" width="9.36666666666667" style="10" hidden="1" customWidth="1"/>
    <col min="20" max="20" width="12.6333333333333" style="10" hidden="1" customWidth="1"/>
    <col min="21" max="21" width="12.6333333333333" style="11" hidden="1" customWidth="1"/>
    <col min="22" max="22" width="9" style="1" hidden="1" customWidth="1"/>
    <col min="23" max="26" width="9" style="1"/>
    <col min="27" max="37" width="9" style="12"/>
  </cols>
  <sheetData>
    <row r="1" ht="20.25" spans="1:15">
      <c r="A1" s="13" t="s">
        <v>0</v>
      </c>
      <c r="B1" s="14"/>
      <c r="C1" s="15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50"/>
    </row>
    <row r="2" ht="25.5" spans="1:1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50"/>
    </row>
    <row r="3" ht="20" customHeight="1" spans="1:15">
      <c r="A3" s="106" t="s">
        <v>2</v>
      </c>
      <c r="B3" s="18"/>
      <c r="C3" s="19"/>
      <c r="D3" s="18"/>
      <c r="E3" s="18"/>
      <c r="F3" s="18"/>
      <c r="G3" s="20"/>
      <c r="H3" s="18" t="s">
        <v>110</v>
      </c>
      <c r="I3" s="51"/>
      <c r="J3" s="51"/>
      <c r="K3" s="51"/>
      <c r="L3" s="18"/>
      <c r="M3" s="35"/>
      <c r="N3" s="52"/>
      <c r="O3" s="50"/>
    </row>
    <row r="4" ht="40.5" spans="1:20">
      <c r="A4" s="21" t="s">
        <v>4</v>
      </c>
      <c r="B4" s="22" t="s">
        <v>5</v>
      </c>
      <c r="C4" s="23" t="s">
        <v>6</v>
      </c>
      <c r="D4" s="22" t="s">
        <v>7</v>
      </c>
      <c r="E4" s="22" t="s">
        <v>8</v>
      </c>
      <c r="F4" s="22" t="s">
        <v>9</v>
      </c>
      <c r="G4" s="24" t="s">
        <v>10</v>
      </c>
      <c r="H4" s="22" t="s">
        <v>11</v>
      </c>
      <c r="I4" s="22" t="s">
        <v>12</v>
      </c>
      <c r="J4" s="22" t="s">
        <v>13</v>
      </c>
      <c r="K4" s="22" t="s">
        <v>14</v>
      </c>
      <c r="L4" s="22" t="s">
        <v>15</v>
      </c>
      <c r="M4" s="22" t="s">
        <v>16</v>
      </c>
      <c r="N4" s="53" t="s">
        <v>17</v>
      </c>
      <c r="O4" s="54" t="s">
        <v>18</v>
      </c>
      <c r="P4" s="55" t="s">
        <v>19</v>
      </c>
      <c r="Q4" s="55" t="s">
        <v>20</v>
      </c>
      <c r="R4" s="55" t="s">
        <v>21</v>
      </c>
      <c r="S4" s="55" t="s">
        <v>22</v>
      </c>
      <c r="T4" s="10" t="s">
        <v>111</v>
      </c>
    </row>
    <row r="5" s="1" customFormat="1" ht="23" customHeight="1" spans="1:37">
      <c r="A5" s="25">
        <v>1</v>
      </c>
      <c r="B5" s="26" t="s">
        <v>112</v>
      </c>
      <c r="C5" s="27" t="s">
        <v>25</v>
      </c>
      <c r="D5" s="26" t="s">
        <v>26</v>
      </c>
      <c r="E5" s="26">
        <v>3</v>
      </c>
      <c r="F5" s="26">
        <v>109.18</v>
      </c>
      <c r="G5" s="28">
        <v>22.38</v>
      </c>
      <c r="H5" s="26">
        <v>86.8</v>
      </c>
      <c r="I5" s="26">
        <v>7986</v>
      </c>
      <c r="J5" s="26">
        <v>10045</v>
      </c>
      <c r="K5" s="26">
        <v>871879</v>
      </c>
      <c r="L5" s="22"/>
      <c r="M5" s="26" t="s">
        <v>27</v>
      </c>
      <c r="N5" s="53"/>
      <c r="O5" s="54"/>
      <c r="P5" s="55"/>
      <c r="Q5" s="55"/>
      <c r="R5" s="55"/>
      <c r="S5" s="55"/>
      <c r="T5" s="10"/>
      <c r="U5" s="11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="2" customFormat="1" ht="23" customHeight="1" spans="1:37">
      <c r="A6" s="25">
        <v>2</v>
      </c>
      <c r="B6" s="107" t="s">
        <v>112</v>
      </c>
      <c r="C6" s="30">
        <v>1201</v>
      </c>
      <c r="D6" s="107" t="s">
        <v>26</v>
      </c>
      <c r="E6" s="29">
        <v>3</v>
      </c>
      <c r="F6" s="31">
        <v>109.18</v>
      </c>
      <c r="G6" s="32">
        <f>F6-H6</f>
        <v>22.3819</v>
      </c>
      <c r="H6" s="33">
        <f>F6*0.795</f>
        <v>86.7981</v>
      </c>
      <c r="I6" s="56">
        <v>6558</v>
      </c>
      <c r="J6" s="57">
        <f>K6/H6</f>
        <v>8249.05660377358</v>
      </c>
      <c r="K6" s="57">
        <f>F6*I6</f>
        <v>716002.44</v>
      </c>
      <c r="L6" s="58"/>
      <c r="M6" s="29" t="s">
        <v>27</v>
      </c>
      <c r="N6" s="59"/>
      <c r="O6" s="60">
        <v>9023</v>
      </c>
      <c r="P6" s="61">
        <f>O6*0.95</f>
        <v>8571.85</v>
      </c>
      <c r="Q6" s="61">
        <f>O6*0.85</f>
        <v>7669.55</v>
      </c>
      <c r="R6" s="61">
        <f>P6*0.85</f>
        <v>7286.0725</v>
      </c>
      <c r="S6" s="61">
        <f>Q6-R6</f>
        <v>383.4775</v>
      </c>
      <c r="T6" s="61">
        <f>R6*F6</f>
        <v>795493.39555</v>
      </c>
      <c r="U6" s="81">
        <f>R6/O6</f>
        <v>0.8075</v>
      </c>
      <c r="V6" s="1"/>
      <c r="W6" s="1"/>
      <c r="X6" s="1"/>
      <c r="Y6" s="1"/>
      <c r="Z6" s="1"/>
      <c r="AA6" s="12"/>
      <c r="AB6" s="12"/>
      <c r="AC6" s="12"/>
      <c r="AD6" s="12"/>
      <c r="AE6" s="12"/>
      <c r="AF6" s="87"/>
      <c r="AG6" s="87"/>
      <c r="AH6" s="87"/>
      <c r="AI6" s="87"/>
      <c r="AJ6" s="87"/>
      <c r="AK6" s="87"/>
    </row>
    <row r="7" s="3" customFormat="1" ht="23" customHeight="1" spans="1:37">
      <c r="A7" s="25">
        <v>3</v>
      </c>
      <c r="B7" s="105" t="s">
        <v>112</v>
      </c>
      <c r="C7" s="34">
        <v>1202</v>
      </c>
      <c r="D7" s="105" t="s">
        <v>44</v>
      </c>
      <c r="E7" s="26">
        <v>3</v>
      </c>
      <c r="F7" s="35">
        <v>66.16</v>
      </c>
      <c r="G7" s="36">
        <f>F7-H7</f>
        <v>13.5628</v>
      </c>
      <c r="H7" s="37">
        <f>F7*0.795</f>
        <v>52.5972</v>
      </c>
      <c r="I7" s="56">
        <f>P7</f>
        <v>8228.995</v>
      </c>
      <c r="J7" s="62">
        <f>K7/H7</f>
        <v>10350.9371069182</v>
      </c>
      <c r="K7" s="62">
        <f>F7*I7</f>
        <v>544430.3092</v>
      </c>
      <c r="L7" s="22"/>
      <c r="M7" s="26" t="s">
        <v>27</v>
      </c>
      <c r="N7" s="53"/>
      <c r="O7" s="63">
        <v>8662.1</v>
      </c>
      <c r="P7" s="64">
        <f>O7*0.95</f>
        <v>8228.995</v>
      </c>
      <c r="Q7" s="64">
        <f>O7*0.85</f>
        <v>7362.785</v>
      </c>
      <c r="R7" s="64">
        <f>P7*0.85</f>
        <v>6994.64575</v>
      </c>
      <c r="S7" s="64">
        <f>Q7-R7</f>
        <v>368.139249999999</v>
      </c>
      <c r="T7" s="64">
        <f>R7*F7</f>
        <v>462765.76282</v>
      </c>
      <c r="U7" s="82">
        <f>R7/O7</f>
        <v>0.8075</v>
      </c>
      <c r="V7" s="83"/>
      <c r="W7" s="83"/>
      <c r="X7" s="83"/>
      <c r="Y7" s="83"/>
      <c r="Z7" s="83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</row>
    <row r="8" s="3" customFormat="1" ht="23" customHeight="1" spans="1:37">
      <c r="A8" s="25">
        <v>4</v>
      </c>
      <c r="B8" s="105" t="s">
        <v>112</v>
      </c>
      <c r="C8" s="34">
        <v>1402</v>
      </c>
      <c r="D8" s="105" t="s">
        <v>44</v>
      </c>
      <c r="E8" s="26">
        <v>3</v>
      </c>
      <c r="F8" s="35">
        <v>66.16</v>
      </c>
      <c r="G8" s="36">
        <f>F8-H8</f>
        <v>13.5628</v>
      </c>
      <c r="H8" s="37">
        <f>F8*0.795</f>
        <v>52.5972</v>
      </c>
      <c r="I8" s="56">
        <f>P8</f>
        <v>8143.2575</v>
      </c>
      <c r="J8" s="62">
        <f>K8/H8</f>
        <v>10243.0911949686</v>
      </c>
      <c r="K8" s="62">
        <f>F8*I8</f>
        <v>538757.9162</v>
      </c>
      <c r="L8" s="22"/>
      <c r="M8" s="26" t="s">
        <v>27</v>
      </c>
      <c r="N8" s="53"/>
      <c r="O8" s="63">
        <v>8571.85</v>
      </c>
      <c r="P8" s="64">
        <f>O8*0.95</f>
        <v>8143.2575</v>
      </c>
      <c r="Q8" s="64">
        <f>O8*0.85</f>
        <v>7286.0725</v>
      </c>
      <c r="R8" s="64">
        <f>P8*0.85</f>
        <v>6921.768875</v>
      </c>
      <c r="S8" s="64">
        <f>Q8-R8</f>
        <v>364.303625</v>
      </c>
      <c r="T8" s="64">
        <f>R8*F8</f>
        <v>457944.22877</v>
      </c>
      <c r="U8" s="82">
        <f>R8/O8</f>
        <v>0.8075</v>
      </c>
      <c r="V8" s="83"/>
      <c r="W8" s="83"/>
      <c r="X8" s="83"/>
      <c r="Y8" s="83"/>
      <c r="Z8" s="83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</row>
    <row r="9" s="3" customFormat="1" ht="23" customHeight="1" spans="1:37">
      <c r="A9" s="25">
        <v>5</v>
      </c>
      <c r="B9" s="105" t="s">
        <v>112</v>
      </c>
      <c r="C9" s="34">
        <v>1502</v>
      </c>
      <c r="D9" s="105" t="s">
        <v>44</v>
      </c>
      <c r="E9" s="26">
        <v>3</v>
      </c>
      <c r="F9" s="35">
        <v>66.16</v>
      </c>
      <c r="G9" s="36">
        <f>F9-H9</f>
        <v>13.5628</v>
      </c>
      <c r="H9" s="37">
        <f>F9*0.795</f>
        <v>52.5972</v>
      </c>
      <c r="I9" s="56">
        <f>P9</f>
        <v>8314.7325</v>
      </c>
      <c r="J9" s="62">
        <f>K9/H9</f>
        <v>10458.7830188679</v>
      </c>
      <c r="K9" s="62">
        <f>F9*I9</f>
        <v>550102.7022</v>
      </c>
      <c r="L9" s="22"/>
      <c r="M9" s="26" t="s">
        <v>27</v>
      </c>
      <c r="N9" s="53"/>
      <c r="O9" s="63">
        <v>8752.35</v>
      </c>
      <c r="P9" s="64">
        <f>O9*0.95</f>
        <v>8314.7325</v>
      </c>
      <c r="Q9" s="64">
        <f>O9*0.85</f>
        <v>7439.4975</v>
      </c>
      <c r="R9" s="64">
        <f>P9*0.85</f>
        <v>7067.522625</v>
      </c>
      <c r="S9" s="64">
        <f>Q9-R9</f>
        <v>371.974875000001</v>
      </c>
      <c r="T9" s="64">
        <f>R9*F9</f>
        <v>467587.29687</v>
      </c>
      <c r="U9" s="82">
        <f>R9/O9</f>
        <v>0.8075</v>
      </c>
      <c r="V9" s="83"/>
      <c r="W9" s="83"/>
      <c r="X9" s="83"/>
      <c r="Y9" s="83"/>
      <c r="Z9" s="83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</row>
    <row r="10" s="4" customFormat="1" ht="23" customHeight="1" spans="1:55">
      <c r="A10" s="25">
        <v>6</v>
      </c>
      <c r="B10" s="107" t="s">
        <v>112</v>
      </c>
      <c r="C10" s="30">
        <v>303</v>
      </c>
      <c r="D10" s="107" t="s">
        <v>26</v>
      </c>
      <c r="E10" s="29">
        <v>3</v>
      </c>
      <c r="F10" s="31">
        <v>91.43</v>
      </c>
      <c r="G10" s="32">
        <f t="shared" ref="G10:G25" si="0">F10-H10</f>
        <v>18.74315</v>
      </c>
      <c r="H10" s="33">
        <f t="shared" ref="H10:H25" si="1">F10*0.795</f>
        <v>72.68685</v>
      </c>
      <c r="I10" s="65">
        <v>7563</v>
      </c>
      <c r="J10" s="57">
        <f t="shared" ref="J10:J25" si="2">K10/H10</f>
        <v>9513.20754716981</v>
      </c>
      <c r="K10" s="57">
        <f t="shared" ref="K10:K25" si="3">F10*I10</f>
        <v>691485.09</v>
      </c>
      <c r="L10" s="58"/>
      <c r="M10" s="29" t="s">
        <v>27</v>
      </c>
      <c r="N10" s="66"/>
      <c r="O10" s="67">
        <v>7562.646</v>
      </c>
      <c r="P10" s="68">
        <f t="shared" ref="P10:P21" si="4">O10*0.95</f>
        <v>7184.5137</v>
      </c>
      <c r="Q10" s="68">
        <f t="shared" ref="Q10:Q21" si="5">O10*0.85</f>
        <v>6428.2491</v>
      </c>
      <c r="R10" s="68">
        <f t="shared" ref="R10:R21" si="6">P10*0.85</f>
        <v>6106.836645</v>
      </c>
      <c r="S10" s="68">
        <f t="shared" ref="S10:S21" si="7">Q10-R10</f>
        <v>321.412455000001</v>
      </c>
      <c r="T10" s="68">
        <f t="shared" ref="T10:T25" si="8">R10*F10</f>
        <v>558348.07445235</v>
      </c>
      <c r="U10" s="84">
        <f t="shared" ref="U10:U21" si="9">R10/O10</f>
        <v>0.8075</v>
      </c>
      <c r="V10" s="83"/>
      <c r="W10" s="83"/>
      <c r="X10" s="83"/>
      <c r="Y10" s="83"/>
      <c r="Z10" s="83"/>
      <c r="AA10" s="88"/>
      <c r="AB10" s="88"/>
      <c r="AC10" s="88"/>
      <c r="AD10" s="88"/>
      <c r="AE10" s="88"/>
      <c r="AF10" s="83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="2" customFormat="1" ht="23" customHeight="1" spans="1:55">
      <c r="A11" s="25">
        <v>7</v>
      </c>
      <c r="B11" s="107" t="s">
        <v>112</v>
      </c>
      <c r="C11" s="30">
        <v>503</v>
      </c>
      <c r="D11" s="107" t="s">
        <v>26</v>
      </c>
      <c r="E11" s="29">
        <v>3</v>
      </c>
      <c r="F11" s="31">
        <v>91.43</v>
      </c>
      <c r="G11" s="32">
        <f t="shared" si="0"/>
        <v>18.74315</v>
      </c>
      <c r="H11" s="33">
        <f t="shared" si="1"/>
        <v>72.68685</v>
      </c>
      <c r="I11" s="65">
        <v>6941</v>
      </c>
      <c r="J11" s="57">
        <f t="shared" si="2"/>
        <v>8730.81761006289</v>
      </c>
      <c r="K11" s="57">
        <f t="shared" si="3"/>
        <v>634615.63</v>
      </c>
      <c r="L11" s="69"/>
      <c r="M11" s="29" t="s">
        <v>27</v>
      </c>
      <c r="N11" s="70"/>
      <c r="O11" s="60">
        <v>7649.096</v>
      </c>
      <c r="P11" s="61">
        <f t="shared" si="4"/>
        <v>7266.6412</v>
      </c>
      <c r="Q11" s="61">
        <f t="shared" si="5"/>
        <v>6501.7316</v>
      </c>
      <c r="R11" s="61">
        <f t="shared" si="6"/>
        <v>6176.64502</v>
      </c>
      <c r="S11" s="61">
        <f t="shared" si="7"/>
        <v>325.08658</v>
      </c>
      <c r="T11" s="61">
        <f t="shared" si="8"/>
        <v>564730.6541786</v>
      </c>
      <c r="U11" s="81">
        <f t="shared" si="9"/>
        <v>0.8075</v>
      </c>
      <c r="V11" s="83"/>
      <c r="W11" s="83"/>
      <c r="X11" s="83"/>
      <c r="Y11" s="83"/>
      <c r="Z11" s="83"/>
      <c r="AA11" s="88"/>
      <c r="AB11" s="88"/>
      <c r="AC11" s="88"/>
      <c r="AD11" s="88"/>
      <c r="AE11" s="88"/>
      <c r="AF11" s="83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</row>
    <row r="12" s="3" customFormat="1" ht="23" customHeight="1" spans="1:42">
      <c r="A12" s="25">
        <v>8</v>
      </c>
      <c r="B12" s="105" t="s">
        <v>112</v>
      </c>
      <c r="C12" s="34">
        <v>903</v>
      </c>
      <c r="D12" s="105" t="s">
        <v>26</v>
      </c>
      <c r="E12" s="26">
        <v>3</v>
      </c>
      <c r="F12" s="35">
        <v>91.43</v>
      </c>
      <c r="G12" s="36">
        <f t="shared" si="0"/>
        <v>18.74315</v>
      </c>
      <c r="H12" s="37">
        <f t="shared" si="1"/>
        <v>72.68685</v>
      </c>
      <c r="I12" s="56">
        <f t="shared" ref="I12:I21" si="10">P12</f>
        <v>7471.95995</v>
      </c>
      <c r="J12" s="62">
        <f t="shared" si="2"/>
        <v>9398.69176100629</v>
      </c>
      <c r="K12" s="62">
        <f t="shared" si="3"/>
        <v>683161.2982285</v>
      </c>
      <c r="L12" s="22"/>
      <c r="M12" s="26" t="s">
        <v>27</v>
      </c>
      <c r="N12" s="53"/>
      <c r="O12" s="63">
        <v>7865.221</v>
      </c>
      <c r="P12" s="64">
        <f t="shared" si="4"/>
        <v>7471.95995</v>
      </c>
      <c r="Q12" s="64">
        <f t="shared" si="5"/>
        <v>6685.43785</v>
      </c>
      <c r="R12" s="64">
        <f t="shared" si="6"/>
        <v>6351.1659575</v>
      </c>
      <c r="S12" s="64">
        <f t="shared" si="7"/>
        <v>334.2718925</v>
      </c>
      <c r="T12" s="64">
        <f t="shared" si="8"/>
        <v>580687.103494225</v>
      </c>
      <c r="U12" s="82">
        <f t="shared" si="9"/>
        <v>0.8075</v>
      </c>
      <c r="V12" s="83"/>
      <c r="W12" s="83"/>
      <c r="X12" s="83"/>
      <c r="Y12" s="83"/>
      <c r="Z12" s="83"/>
      <c r="AA12" s="88"/>
      <c r="AB12" s="88"/>
      <c r="AC12" s="88"/>
      <c r="AD12" s="88"/>
      <c r="AE12" s="88"/>
      <c r="AF12" s="83"/>
      <c r="AG12" s="88"/>
      <c r="AH12" s="88"/>
      <c r="AI12" s="88"/>
      <c r="AJ12" s="88"/>
      <c r="AK12" s="88"/>
      <c r="AL12" s="88"/>
      <c r="AM12" s="88"/>
      <c r="AN12" s="88"/>
      <c r="AO12" s="88"/>
      <c r="AP12" s="88"/>
    </row>
    <row r="13" s="3" customFormat="1" ht="23" customHeight="1" spans="1:42">
      <c r="A13" s="25">
        <v>9</v>
      </c>
      <c r="B13" s="105" t="s">
        <v>112</v>
      </c>
      <c r="C13" s="34">
        <v>1103</v>
      </c>
      <c r="D13" s="105" t="s">
        <v>26</v>
      </c>
      <c r="E13" s="26">
        <v>3</v>
      </c>
      <c r="F13" s="35">
        <v>91.43</v>
      </c>
      <c r="G13" s="36">
        <f t="shared" si="0"/>
        <v>18.74315</v>
      </c>
      <c r="H13" s="37">
        <f t="shared" si="1"/>
        <v>72.68685</v>
      </c>
      <c r="I13" s="56">
        <f t="shared" si="10"/>
        <v>7636.21495</v>
      </c>
      <c r="J13" s="62">
        <f t="shared" si="2"/>
        <v>9605.30182389937</v>
      </c>
      <c r="K13" s="62">
        <f t="shared" si="3"/>
        <v>698179.1328785</v>
      </c>
      <c r="L13" s="22"/>
      <c r="M13" s="26" t="s">
        <v>27</v>
      </c>
      <c r="N13" s="53"/>
      <c r="O13" s="63">
        <v>8038.121</v>
      </c>
      <c r="P13" s="64">
        <f t="shared" si="4"/>
        <v>7636.21495</v>
      </c>
      <c r="Q13" s="64">
        <f t="shared" si="5"/>
        <v>6832.40285</v>
      </c>
      <c r="R13" s="64">
        <f t="shared" si="6"/>
        <v>6490.7827075</v>
      </c>
      <c r="S13" s="64">
        <f t="shared" si="7"/>
        <v>341.6201425</v>
      </c>
      <c r="T13" s="64">
        <f t="shared" si="8"/>
        <v>593452.262946725</v>
      </c>
      <c r="U13" s="82">
        <f t="shared" si="9"/>
        <v>0.8075</v>
      </c>
      <c r="V13" s="83"/>
      <c r="W13" s="83"/>
      <c r="X13" s="83"/>
      <c r="Y13" s="83"/>
      <c r="Z13" s="83"/>
      <c r="AA13" s="88"/>
      <c r="AB13" s="88"/>
      <c r="AC13" s="88"/>
      <c r="AD13" s="88"/>
      <c r="AE13" s="88"/>
      <c r="AF13" s="83"/>
      <c r="AG13" s="88"/>
      <c r="AH13" s="88"/>
      <c r="AI13" s="88"/>
      <c r="AJ13" s="88"/>
      <c r="AK13" s="88"/>
      <c r="AL13" s="88"/>
      <c r="AM13" s="88"/>
      <c r="AN13" s="88"/>
      <c r="AO13" s="88"/>
      <c r="AP13" s="88"/>
    </row>
    <row r="14" s="3" customFormat="1" ht="23" customHeight="1" spans="1:37">
      <c r="A14" s="25">
        <v>10</v>
      </c>
      <c r="B14" s="105" t="s">
        <v>112</v>
      </c>
      <c r="C14" s="34">
        <v>1203</v>
      </c>
      <c r="D14" s="105" t="s">
        <v>26</v>
      </c>
      <c r="E14" s="26">
        <v>3</v>
      </c>
      <c r="F14" s="35">
        <v>91.43</v>
      </c>
      <c r="G14" s="36">
        <f t="shared" si="0"/>
        <v>18.74315</v>
      </c>
      <c r="H14" s="37">
        <f t="shared" si="1"/>
        <v>72.68685</v>
      </c>
      <c r="I14" s="56">
        <f t="shared" si="10"/>
        <v>7718.34245</v>
      </c>
      <c r="J14" s="62">
        <f t="shared" si="2"/>
        <v>9708.60685534591</v>
      </c>
      <c r="K14" s="62">
        <f t="shared" si="3"/>
        <v>705688.0502035</v>
      </c>
      <c r="L14" s="22"/>
      <c r="M14" s="26" t="s">
        <v>27</v>
      </c>
      <c r="N14" s="53"/>
      <c r="O14" s="63">
        <v>8124.571</v>
      </c>
      <c r="P14" s="64">
        <f t="shared" si="4"/>
        <v>7718.34245</v>
      </c>
      <c r="Q14" s="64">
        <f t="shared" si="5"/>
        <v>6905.88535</v>
      </c>
      <c r="R14" s="64">
        <f t="shared" si="6"/>
        <v>6560.5910825</v>
      </c>
      <c r="S14" s="64">
        <f t="shared" si="7"/>
        <v>345.2942675</v>
      </c>
      <c r="T14" s="64">
        <f t="shared" si="8"/>
        <v>599834.842672975</v>
      </c>
      <c r="U14" s="82">
        <f t="shared" si="9"/>
        <v>0.8075</v>
      </c>
      <c r="V14" s="83"/>
      <c r="W14" s="83"/>
      <c r="X14" s="83"/>
      <c r="Y14" s="83"/>
      <c r="Z14" s="83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</row>
    <row r="15" s="5" customFormat="1" ht="23" customHeight="1" spans="1:37">
      <c r="A15" s="25">
        <v>11</v>
      </c>
      <c r="B15" s="108" t="s">
        <v>112</v>
      </c>
      <c r="C15" s="39">
        <v>1503</v>
      </c>
      <c r="D15" s="108" t="s">
        <v>26</v>
      </c>
      <c r="E15" s="38">
        <v>3</v>
      </c>
      <c r="F15" s="40">
        <v>91.43</v>
      </c>
      <c r="G15" s="41">
        <f t="shared" si="0"/>
        <v>18.74315</v>
      </c>
      <c r="H15" s="42">
        <f t="shared" si="1"/>
        <v>72.68685</v>
      </c>
      <c r="I15" s="71">
        <f>K15/F15</f>
        <v>6048.34299464071</v>
      </c>
      <c r="J15" s="72">
        <f t="shared" si="2"/>
        <v>7607.97860961095</v>
      </c>
      <c r="K15" s="72">
        <v>553000</v>
      </c>
      <c r="L15" s="73"/>
      <c r="M15" s="38" t="s">
        <v>27</v>
      </c>
      <c r="N15" s="74"/>
      <c r="O15" s="75">
        <v>8211.021</v>
      </c>
      <c r="P15" s="76">
        <f t="shared" si="4"/>
        <v>7800.46995</v>
      </c>
      <c r="Q15" s="76">
        <f t="shared" si="5"/>
        <v>6979.36785</v>
      </c>
      <c r="R15" s="76">
        <f t="shared" si="6"/>
        <v>6630.3994575</v>
      </c>
      <c r="S15" s="76">
        <f t="shared" si="7"/>
        <v>348.9683925</v>
      </c>
      <c r="T15" s="76">
        <f t="shared" si="8"/>
        <v>606217.422399225</v>
      </c>
      <c r="U15" s="85">
        <f t="shared" si="9"/>
        <v>0.8075</v>
      </c>
      <c r="V15" s="86"/>
      <c r="W15" s="86"/>
      <c r="X15" s="86"/>
      <c r="Y15" s="86"/>
      <c r="Z15" s="86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</row>
    <row r="16" s="3" customFormat="1" ht="23" customHeight="1" spans="1:37">
      <c r="A16" s="25">
        <v>12</v>
      </c>
      <c r="B16" s="105" t="s">
        <v>112</v>
      </c>
      <c r="C16" s="34">
        <v>205</v>
      </c>
      <c r="D16" s="105" t="s">
        <v>72</v>
      </c>
      <c r="E16" s="26">
        <v>3</v>
      </c>
      <c r="F16" s="35">
        <v>120.21</v>
      </c>
      <c r="G16" s="36">
        <f t="shared" si="0"/>
        <v>24.64305</v>
      </c>
      <c r="H16" s="37">
        <f t="shared" si="1"/>
        <v>95.56695</v>
      </c>
      <c r="I16" s="56">
        <f t="shared" si="10"/>
        <v>7718.2883</v>
      </c>
      <c r="J16" s="62">
        <f t="shared" si="2"/>
        <v>9708.53874213836</v>
      </c>
      <c r="K16" s="62">
        <f t="shared" si="3"/>
        <v>927815.436543</v>
      </c>
      <c r="L16" s="22"/>
      <c r="M16" s="26" t="s">
        <v>27</v>
      </c>
      <c r="N16" s="53"/>
      <c r="O16" s="63">
        <v>8124.514</v>
      </c>
      <c r="P16" s="64">
        <f t="shared" si="4"/>
        <v>7718.2883</v>
      </c>
      <c r="Q16" s="64">
        <f t="shared" si="5"/>
        <v>6905.8369</v>
      </c>
      <c r="R16" s="64">
        <f t="shared" si="6"/>
        <v>6560.545055</v>
      </c>
      <c r="S16" s="64">
        <f t="shared" si="7"/>
        <v>345.291845000001</v>
      </c>
      <c r="T16" s="64">
        <f t="shared" si="8"/>
        <v>788643.12106155</v>
      </c>
      <c r="U16" s="82">
        <f t="shared" si="9"/>
        <v>0.8075</v>
      </c>
      <c r="V16" s="83"/>
      <c r="W16" s="83"/>
      <c r="X16" s="83"/>
      <c r="Y16" s="83"/>
      <c r="Z16" s="83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</row>
    <row r="17" s="3" customFormat="1" ht="23" customHeight="1" spans="1:37">
      <c r="A17" s="25">
        <v>13</v>
      </c>
      <c r="B17" s="105" t="s">
        <v>112</v>
      </c>
      <c r="C17" s="34">
        <v>905</v>
      </c>
      <c r="D17" s="105" t="s">
        <v>72</v>
      </c>
      <c r="E17" s="26">
        <v>3</v>
      </c>
      <c r="F17" s="35">
        <v>120.21</v>
      </c>
      <c r="G17" s="36">
        <f t="shared" si="0"/>
        <v>24.64305</v>
      </c>
      <c r="H17" s="37">
        <f t="shared" si="1"/>
        <v>95.56695</v>
      </c>
      <c r="I17" s="56">
        <f t="shared" si="10"/>
        <v>8057.6283</v>
      </c>
      <c r="J17" s="62">
        <f t="shared" si="2"/>
        <v>10135.381509434</v>
      </c>
      <c r="K17" s="62">
        <f t="shared" si="3"/>
        <v>968607.497943</v>
      </c>
      <c r="L17" s="22"/>
      <c r="M17" s="26" t="s">
        <v>27</v>
      </c>
      <c r="N17" s="53"/>
      <c r="O17" s="63">
        <v>8481.714</v>
      </c>
      <c r="P17" s="64">
        <f t="shared" si="4"/>
        <v>8057.6283</v>
      </c>
      <c r="Q17" s="64">
        <f t="shared" si="5"/>
        <v>7209.4569</v>
      </c>
      <c r="R17" s="64">
        <f t="shared" si="6"/>
        <v>6848.984055</v>
      </c>
      <c r="S17" s="64">
        <f t="shared" si="7"/>
        <v>360.472845000001</v>
      </c>
      <c r="T17" s="64">
        <f t="shared" si="8"/>
        <v>823316.37325155</v>
      </c>
      <c r="U17" s="82">
        <f t="shared" si="9"/>
        <v>0.8075</v>
      </c>
      <c r="V17" s="83"/>
      <c r="W17" s="83"/>
      <c r="X17" s="83"/>
      <c r="Y17" s="83"/>
      <c r="Z17" s="83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</row>
    <row r="18" s="3" customFormat="1" ht="23" customHeight="1" spans="1:37">
      <c r="A18" s="25">
        <v>14</v>
      </c>
      <c r="B18" s="105" t="s">
        <v>112</v>
      </c>
      <c r="C18" s="34">
        <v>1305</v>
      </c>
      <c r="D18" s="105" t="s">
        <v>72</v>
      </c>
      <c r="E18" s="26">
        <v>3</v>
      </c>
      <c r="F18" s="35">
        <v>120.21</v>
      </c>
      <c r="G18" s="36">
        <f t="shared" si="0"/>
        <v>24.64305</v>
      </c>
      <c r="H18" s="37">
        <f t="shared" si="1"/>
        <v>95.56695</v>
      </c>
      <c r="I18" s="56">
        <f t="shared" si="10"/>
        <v>8396.9683</v>
      </c>
      <c r="J18" s="62">
        <f t="shared" si="2"/>
        <v>10562.2242767296</v>
      </c>
      <c r="K18" s="62">
        <f t="shared" si="3"/>
        <v>1009399.559343</v>
      </c>
      <c r="L18" s="22"/>
      <c r="M18" s="26" t="s">
        <v>27</v>
      </c>
      <c r="N18" s="53"/>
      <c r="O18" s="63">
        <v>8838.914</v>
      </c>
      <c r="P18" s="64">
        <f t="shared" si="4"/>
        <v>8396.9683</v>
      </c>
      <c r="Q18" s="64">
        <f t="shared" si="5"/>
        <v>7513.0769</v>
      </c>
      <c r="R18" s="64">
        <f t="shared" si="6"/>
        <v>7137.423055</v>
      </c>
      <c r="S18" s="64">
        <f t="shared" si="7"/>
        <v>375.653845</v>
      </c>
      <c r="T18" s="64">
        <f t="shared" si="8"/>
        <v>857989.62544155</v>
      </c>
      <c r="U18" s="82">
        <f t="shared" si="9"/>
        <v>0.8075</v>
      </c>
      <c r="V18" s="83"/>
      <c r="W18" s="83"/>
      <c r="X18" s="83"/>
      <c r="Y18" s="83"/>
      <c r="Z18" s="83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</row>
    <row r="19" s="3" customFormat="1" ht="23" customHeight="1" spans="1:37">
      <c r="A19" s="25">
        <v>15</v>
      </c>
      <c r="B19" s="105" t="s">
        <v>112</v>
      </c>
      <c r="C19" s="34">
        <v>1405</v>
      </c>
      <c r="D19" s="105" t="s">
        <v>72</v>
      </c>
      <c r="E19" s="26">
        <v>3</v>
      </c>
      <c r="F19" s="35">
        <v>120.21</v>
      </c>
      <c r="G19" s="36">
        <f t="shared" si="0"/>
        <v>24.64305</v>
      </c>
      <c r="H19" s="37">
        <f t="shared" si="1"/>
        <v>95.56695</v>
      </c>
      <c r="I19" s="56">
        <f t="shared" si="10"/>
        <v>8227.2983</v>
      </c>
      <c r="J19" s="62">
        <f t="shared" si="2"/>
        <v>10348.8028930818</v>
      </c>
      <c r="K19" s="62">
        <f t="shared" si="3"/>
        <v>989003.528643</v>
      </c>
      <c r="L19" s="22"/>
      <c r="M19" s="26" t="s">
        <v>27</v>
      </c>
      <c r="N19" s="53"/>
      <c r="O19" s="63">
        <v>8660.314</v>
      </c>
      <c r="P19" s="64">
        <f t="shared" si="4"/>
        <v>8227.2983</v>
      </c>
      <c r="Q19" s="64">
        <f t="shared" si="5"/>
        <v>7361.2669</v>
      </c>
      <c r="R19" s="64">
        <f t="shared" si="6"/>
        <v>6993.203555</v>
      </c>
      <c r="S19" s="64">
        <f t="shared" si="7"/>
        <v>368.063345</v>
      </c>
      <c r="T19" s="64">
        <f t="shared" si="8"/>
        <v>840652.99934655</v>
      </c>
      <c r="U19" s="82">
        <f t="shared" si="9"/>
        <v>0.8075</v>
      </c>
      <c r="V19" s="83"/>
      <c r="W19" s="83"/>
      <c r="X19" s="83"/>
      <c r="Y19" s="83"/>
      <c r="Z19" s="83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</row>
    <row r="20" s="3" customFormat="1" ht="23" customHeight="1" spans="1:37">
      <c r="A20" s="25">
        <v>16</v>
      </c>
      <c r="B20" s="105" t="s">
        <v>112</v>
      </c>
      <c r="C20" s="34">
        <v>1505</v>
      </c>
      <c r="D20" s="105" t="s">
        <v>72</v>
      </c>
      <c r="E20" s="26">
        <v>3</v>
      </c>
      <c r="F20" s="35">
        <v>120.21</v>
      </c>
      <c r="G20" s="36">
        <f t="shared" si="0"/>
        <v>24.64305</v>
      </c>
      <c r="H20" s="37">
        <f t="shared" si="1"/>
        <v>95.56695</v>
      </c>
      <c r="I20" s="56">
        <f t="shared" si="10"/>
        <v>8396.9683</v>
      </c>
      <c r="J20" s="62">
        <f t="shared" si="2"/>
        <v>10562.2242767296</v>
      </c>
      <c r="K20" s="62">
        <f t="shared" si="3"/>
        <v>1009399.559343</v>
      </c>
      <c r="L20" s="22"/>
      <c r="M20" s="26" t="s">
        <v>27</v>
      </c>
      <c r="N20" s="53"/>
      <c r="O20" s="63">
        <v>8838.914</v>
      </c>
      <c r="P20" s="64">
        <f t="shared" si="4"/>
        <v>8396.9683</v>
      </c>
      <c r="Q20" s="64">
        <f t="shared" si="5"/>
        <v>7513.0769</v>
      </c>
      <c r="R20" s="64">
        <f t="shared" si="6"/>
        <v>7137.423055</v>
      </c>
      <c r="S20" s="64">
        <f t="shared" si="7"/>
        <v>375.653845</v>
      </c>
      <c r="T20" s="64">
        <f t="shared" si="8"/>
        <v>857989.62544155</v>
      </c>
      <c r="U20" s="82">
        <f t="shared" si="9"/>
        <v>0.8075</v>
      </c>
      <c r="V20" s="83"/>
      <c r="W20" s="83"/>
      <c r="X20" s="83"/>
      <c r="Y20" s="83"/>
      <c r="Z20" s="83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</row>
    <row r="21" s="3" customFormat="1" ht="23" customHeight="1" spans="1:37">
      <c r="A21" s="25">
        <v>17</v>
      </c>
      <c r="B21" s="105" t="s">
        <v>112</v>
      </c>
      <c r="C21" s="34">
        <v>1605</v>
      </c>
      <c r="D21" s="105" t="s">
        <v>72</v>
      </c>
      <c r="E21" s="26">
        <v>3</v>
      </c>
      <c r="F21" s="35">
        <v>120.21</v>
      </c>
      <c r="G21" s="36">
        <f t="shared" si="0"/>
        <v>24.64305</v>
      </c>
      <c r="H21" s="37">
        <f t="shared" si="1"/>
        <v>95.56695</v>
      </c>
      <c r="I21" s="56">
        <f t="shared" si="10"/>
        <v>8312.1333</v>
      </c>
      <c r="J21" s="62">
        <f t="shared" si="2"/>
        <v>10455.5135849057</v>
      </c>
      <c r="K21" s="62">
        <f t="shared" si="3"/>
        <v>999201.543993</v>
      </c>
      <c r="L21" s="22"/>
      <c r="M21" s="26" t="s">
        <v>27</v>
      </c>
      <c r="N21" s="53"/>
      <c r="O21" s="63">
        <v>8749.614</v>
      </c>
      <c r="P21" s="64">
        <f t="shared" si="4"/>
        <v>8312.1333</v>
      </c>
      <c r="Q21" s="64">
        <f t="shared" si="5"/>
        <v>7437.1719</v>
      </c>
      <c r="R21" s="64">
        <f t="shared" si="6"/>
        <v>7065.313305</v>
      </c>
      <c r="S21" s="64">
        <f t="shared" si="7"/>
        <v>371.858595</v>
      </c>
      <c r="T21" s="64">
        <f t="shared" si="8"/>
        <v>849321.31239405</v>
      </c>
      <c r="U21" s="82">
        <f t="shared" si="9"/>
        <v>0.8075</v>
      </c>
      <c r="V21" s="83"/>
      <c r="W21" s="83"/>
      <c r="X21" s="83"/>
      <c r="Y21" s="83"/>
      <c r="Z21" s="83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</row>
    <row r="22" s="3" customFormat="1" ht="23" customHeight="1" spans="1:37">
      <c r="A22" s="25">
        <v>18</v>
      </c>
      <c r="B22" s="105" t="s">
        <v>112</v>
      </c>
      <c r="C22" s="34">
        <v>1805</v>
      </c>
      <c r="D22" s="105" t="s">
        <v>72</v>
      </c>
      <c r="E22" s="26">
        <v>3</v>
      </c>
      <c r="F22" s="35">
        <v>120.21</v>
      </c>
      <c r="G22" s="36">
        <f t="shared" si="0"/>
        <v>24.64305</v>
      </c>
      <c r="H22" s="37">
        <f t="shared" si="1"/>
        <v>95.56695</v>
      </c>
      <c r="I22" s="56">
        <f t="shared" ref="I22:I29" si="11">P22</f>
        <v>7972.7933</v>
      </c>
      <c r="J22" s="62">
        <f t="shared" si="2"/>
        <v>10028.6708176101</v>
      </c>
      <c r="K22" s="62">
        <f t="shared" si="3"/>
        <v>958409.482593</v>
      </c>
      <c r="L22" s="22"/>
      <c r="M22" s="26" t="s">
        <v>27</v>
      </c>
      <c r="N22" s="53"/>
      <c r="O22" s="63">
        <v>8392.414</v>
      </c>
      <c r="P22" s="64">
        <f t="shared" ref="P22:P29" si="12">O22*0.95</f>
        <v>7972.7933</v>
      </c>
      <c r="Q22" s="64">
        <f t="shared" ref="Q22:Q29" si="13">O22*0.85</f>
        <v>7133.5519</v>
      </c>
      <c r="R22" s="64">
        <f t="shared" ref="R22:R29" si="14">P22*0.85</f>
        <v>6776.874305</v>
      </c>
      <c r="S22" s="64">
        <f t="shared" ref="S22:S29" si="15">Q22-R22</f>
        <v>356.677595</v>
      </c>
      <c r="T22" s="64">
        <f t="shared" si="8"/>
        <v>814648.06020405</v>
      </c>
      <c r="U22" s="82">
        <f t="shared" ref="U22:U29" si="16">R22/O22</f>
        <v>0.8075</v>
      </c>
      <c r="V22" s="83"/>
      <c r="W22" s="83"/>
      <c r="X22" s="83"/>
      <c r="Y22" s="83"/>
      <c r="Z22" s="83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</row>
    <row r="23" s="3" customFormat="1" ht="23" customHeight="1" spans="1:37">
      <c r="A23" s="25">
        <v>19</v>
      </c>
      <c r="B23" s="105" t="s">
        <v>112</v>
      </c>
      <c r="C23" s="34">
        <v>206</v>
      </c>
      <c r="D23" s="105" t="s">
        <v>26</v>
      </c>
      <c r="E23" s="26">
        <v>3</v>
      </c>
      <c r="F23" s="35">
        <v>98.93</v>
      </c>
      <c r="G23" s="36">
        <f t="shared" si="0"/>
        <v>20.28065</v>
      </c>
      <c r="H23" s="37">
        <f t="shared" si="1"/>
        <v>78.64935</v>
      </c>
      <c r="I23" s="56">
        <f t="shared" si="11"/>
        <v>7430.435925</v>
      </c>
      <c r="J23" s="62">
        <f t="shared" si="2"/>
        <v>9346.46028301887</v>
      </c>
      <c r="K23" s="62">
        <f t="shared" si="3"/>
        <v>735093.02606025</v>
      </c>
      <c r="L23" s="22"/>
      <c r="M23" s="26" t="s">
        <v>27</v>
      </c>
      <c r="N23" s="53"/>
      <c r="O23" s="63">
        <v>7821.5115</v>
      </c>
      <c r="P23" s="64">
        <f t="shared" si="12"/>
        <v>7430.435925</v>
      </c>
      <c r="Q23" s="64">
        <f t="shared" si="13"/>
        <v>6648.284775</v>
      </c>
      <c r="R23" s="64">
        <f t="shared" si="14"/>
        <v>6315.87053625</v>
      </c>
      <c r="S23" s="64">
        <f t="shared" si="15"/>
        <v>332.414238750001</v>
      </c>
      <c r="T23" s="64">
        <f t="shared" si="8"/>
        <v>624829.072151212</v>
      </c>
      <c r="U23" s="82">
        <f t="shared" si="16"/>
        <v>0.8075</v>
      </c>
      <c r="V23" s="83"/>
      <c r="W23" s="83"/>
      <c r="X23" s="83"/>
      <c r="Y23" s="83"/>
      <c r="Z23" s="83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</row>
    <row r="24" s="3" customFormat="1" ht="23" customHeight="1" spans="1:37">
      <c r="A24" s="25">
        <v>20</v>
      </c>
      <c r="B24" s="105" t="s">
        <v>112</v>
      </c>
      <c r="C24" s="34">
        <v>306</v>
      </c>
      <c r="D24" s="105" t="s">
        <v>26</v>
      </c>
      <c r="E24" s="26">
        <v>3</v>
      </c>
      <c r="F24" s="35">
        <v>98.93</v>
      </c>
      <c r="G24" s="36">
        <f t="shared" si="0"/>
        <v>20.28065</v>
      </c>
      <c r="H24" s="37">
        <f t="shared" si="1"/>
        <v>78.64935</v>
      </c>
      <c r="I24" s="56">
        <f t="shared" si="11"/>
        <v>7471.7253</v>
      </c>
      <c r="J24" s="62">
        <f t="shared" si="2"/>
        <v>9398.39660377358</v>
      </c>
      <c r="K24" s="62">
        <f t="shared" si="3"/>
        <v>739177.783929</v>
      </c>
      <c r="L24" s="22"/>
      <c r="M24" s="26" t="s">
        <v>27</v>
      </c>
      <c r="N24" s="53"/>
      <c r="O24" s="63">
        <v>7864.974</v>
      </c>
      <c r="P24" s="64">
        <f t="shared" si="12"/>
        <v>7471.7253</v>
      </c>
      <c r="Q24" s="64">
        <f t="shared" si="13"/>
        <v>6685.2279</v>
      </c>
      <c r="R24" s="64">
        <f t="shared" si="14"/>
        <v>6350.966505</v>
      </c>
      <c r="S24" s="64">
        <f t="shared" si="15"/>
        <v>334.261395</v>
      </c>
      <c r="T24" s="64">
        <f t="shared" si="8"/>
        <v>628301.11633965</v>
      </c>
      <c r="U24" s="82">
        <f t="shared" si="16"/>
        <v>0.8075</v>
      </c>
      <c r="V24" s="83"/>
      <c r="W24" s="83"/>
      <c r="X24" s="83"/>
      <c r="Y24" s="83"/>
      <c r="Z24" s="83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</row>
    <row r="25" s="3" customFormat="1" ht="23" customHeight="1" spans="1:37">
      <c r="A25" s="25">
        <v>21</v>
      </c>
      <c r="B25" s="105" t="s">
        <v>112</v>
      </c>
      <c r="C25" s="34">
        <v>706</v>
      </c>
      <c r="D25" s="105" t="s">
        <v>26</v>
      </c>
      <c r="E25" s="26">
        <v>3</v>
      </c>
      <c r="F25" s="35">
        <v>98.93</v>
      </c>
      <c r="G25" s="36">
        <f t="shared" ref="G25:G36" si="17">F25-H25</f>
        <v>20.28065</v>
      </c>
      <c r="H25" s="37">
        <f t="shared" ref="H25:H36" si="18">F25*0.795</f>
        <v>78.64935</v>
      </c>
      <c r="I25" s="56">
        <f t="shared" si="11"/>
        <v>7636.8828</v>
      </c>
      <c r="J25" s="62">
        <f t="shared" ref="J25:J37" si="19">K25/H25</f>
        <v>9606.14188679245</v>
      </c>
      <c r="K25" s="62">
        <f t="shared" ref="K25:K36" si="20">F25*I25</f>
        <v>755516.815404</v>
      </c>
      <c r="L25" s="22"/>
      <c r="M25" s="26" t="s">
        <v>27</v>
      </c>
      <c r="N25" s="53"/>
      <c r="O25" s="63">
        <v>8038.824</v>
      </c>
      <c r="P25" s="64">
        <f t="shared" si="12"/>
        <v>7636.8828</v>
      </c>
      <c r="Q25" s="64">
        <f t="shared" si="13"/>
        <v>6833.0004</v>
      </c>
      <c r="R25" s="64">
        <f t="shared" si="14"/>
        <v>6491.35038</v>
      </c>
      <c r="S25" s="64">
        <f t="shared" si="15"/>
        <v>341.650020000001</v>
      </c>
      <c r="T25" s="64">
        <f t="shared" ref="T25:T36" si="21">R25*F25</f>
        <v>642189.2930934</v>
      </c>
      <c r="U25" s="82">
        <f t="shared" si="16"/>
        <v>0.8075</v>
      </c>
      <c r="V25" s="83"/>
      <c r="W25" s="83"/>
      <c r="X25" s="83"/>
      <c r="Y25" s="83"/>
      <c r="Z25" s="83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</row>
    <row r="26" s="3" customFormat="1" ht="23" customHeight="1" spans="1:37">
      <c r="A26" s="25">
        <v>22</v>
      </c>
      <c r="B26" s="105" t="s">
        <v>112</v>
      </c>
      <c r="C26" s="34">
        <v>806</v>
      </c>
      <c r="D26" s="105" t="s">
        <v>26</v>
      </c>
      <c r="E26" s="26">
        <v>3</v>
      </c>
      <c r="F26" s="35">
        <v>98.93</v>
      </c>
      <c r="G26" s="36">
        <f t="shared" si="17"/>
        <v>20.28065</v>
      </c>
      <c r="H26" s="37">
        <f t="shared" si="18"/>
        <v>78.64935</v>
      </c>
      <c r="I26" s="56">
        <f t="shared" si="11"/>
        <v>7678.172175</v>
      </c>
      <c r="J26" s="62">
        <f t="shared" si="19"/>
        <v>9658.07820754717</v>
      </c>
      <c r="K26" s="62">
        <f t="shared" si="20"/>
        <v>759601.57327275</v>
      </c>
      <c r="L26" s="22"/>
      <c r="M26" s="26" t="s">
        <v>27</v>
      </c>
      <c r="N26" s="53"/>
      <c r="O26" s="63">
        <v>8082.2865</v>
      </c>
      <c r="P26" s="64">
        <f t="shared" si="12"/>
        <v>7678.172175</v>
      </c>
      <c r="Q26" s="64">
        <f t="shared" si="13"/>
        <v>6869.943525</v>
      </c>
      <c r="R26" s="64">
        <f t="shared" si="14"/>
        <v>6526.44634875</v>
      </c>
      <c r="S26" s="64">
        <f t="shared" si="15"/>
        <v>343.49717625</v>
      </c>
      <c r="T26" s="64">
        <f t="shared" si="21"/>
        <v>645661.337281837</v>
      </c>
      <c r="U26" s="82">
        <f t="shared" si="16"/>
        <v>0.8075</v>
      </c>
      <c r="V26" s="83"/>
      <c r="W26" s="83"/>
      <c r="X26" s="83"/>
      <c r="Y26" s="83"/>
      <c r="Z26" s="83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</row>
    <row r="27" s="3" customFormat="1" ht="23" customHeight="1" spans="1:37">
      <c r="A27" s="25">
        <v>23</v>
      </c>
      <c r="B27" s="105" t="s">
        <v>112</v>
      </c>
      <c r="C27" s="34">
        <v>906</v>
      </c>
      <c r="D27" s="105" t="s">
        <v>26</v>
      </c>
      <c r="E27" s="26">
        <v>3</v>
      </c>
      <c r="F27" s="35">
        <v>98.93</v>
      </c>
      <c r="G27" s="36">
        <f t="shared" si="17"/>
        <v>20.28065</v>
      </c>
      <c r="H27" s="37">
        <f t="shared" si="18"/>
        <v>78.64935</v>
      </c>
      <c r="I27" s="56">
        <f t="shared" si="11"/>
        <v>7760.750925</v>
      </c>
      <c r="J27" s="62">
        <f t="shared" si="19"/>
        <v>9761.9508490566</v>
      </c>
      <c r="K27" s="62">
        <f t="shared" si="20"/>
        <v>767771.08901025</v>
      </c>
      <c r="L27" s="22"/>
      <c r="M27" s="26" t="s">
        <v>27</v>
      </c>
      <c r="N27" s="53"/>
      <c r="O27" s="63">
        <v>8169.2115</v>
      </c>
      <c r="P27" s="64">
        <f t="shared" si="12"/>
        <v>7760.750925</v>
      </c>
      <c r="Q27" s="64">
        <f t="shared" si="13"/>
        <v>6943.829775</v>
      </c>
      <c r="R27" s="64">
        <f t="shared" si="14"/>
        <v>6596.63828625</v>
      </c>
      <c r="S27" s="64">
        <f t="shared" si="15"/>
        <v>347.19148875</v>
      </c>
      <c r="T27" s="64">
        <f t="shared" si="21"/>
        <v>652605.425658713</v>
      </c>
      <c r="U27" s="82">
        <f t="shared" si="16"/>
        <v>0.8075</v>
      </c>
      <c r="V27" s="83"/>
      <c r="W27" s="83"/>
      <c r="X27" s="83"/>
      <c r="Y27" s="83"/>
      <c r="Z27" s="83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</row>
    <row r="28" s="3" customFormat="1" ht="23" customHeight="1" spans="1:37">
      <c r="A28" s="25">
        <v>24</v>
      </c>
      <c r="B28" s="105" t="s">
        <v>112</v>
      </c>
      <c r="C28" s="34">
        <v>1006</v>
      </c>
      <c r="D28" s="105" t="s">
        <v>26</v>
      </c>
      <c r="E28" s="26">
        <v>3</v>
      </c>
      <c r="F28" s="35">
        <v>98.93</v>
      </c>
      <c r="G28" s="36">
        <f t="shared" si="17"/>
        <v>20.28065</v>
      </c>
      <c r="H28" s="37">
        <f t="shared" si="18"/>
        <v>78.64935</v>
      </c>
      <c r="I28" s="56">
        <f t="shared" si="11"/>
        <v>7843.329675</v>
      </c>
      <c r="J28" s="62">
        <f t="shared" si="19"/>
        <v>9865.82349056604</v>
      </c>
      <c r="K28" s="62">
        <f t="shared" si="20"/>
        <v>775940.60474775</v>
      </c>
      <c r="L28" s="22"/>
      <c r="M28" s="26" t="s">
        <v>27</v>
      </c>
      <c r="N28" s="53"/>
      <c r="O28" s="63">
        <v>8256.1365</v>
      </c>
      <c r="P28" s="64">
        <f t="shared" si="12"/>
        <v>7843.329675</v>
      </c>
      <c r="Q28" s="64">
        <f t="shared" si="13"/>
        <v>7017.716025</v>
      </c>
      <c r="R28" s="64">
        <f t="shared" si="14"/>
        <v>6666.83022375</v>
      </c>
      <c r="S28" s="64">
        <f t="shared" si="15"/>
        <v>350.88580125</v>
      </c>
      <c r="T28" s="64">
        <f t="shared" si="21"/>
        <v>659549.514035588</v>
      </c>
      <c r="U28" s="82">
        <f t="shared" si="16"/>
        <v>0.8075</v>
      </c>
      <c r="V28" s="83"/>
      <c r="W28" s="83"/>
      <c r="X28" s="83"/>
      <c r="Y28" s="83"/>
      <c r="Z28" s="83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</row>
    <row r="29" s="3" customFormat="1" ht="23" customHeight="1" spans="1:37">
      <c r="A29" s="25">
        <v>25</v>
      </c>
      <c r="B29" s="105" t="s">
        <v>112</v>
      </c>
      <c r="C29" s="34">
        <v>1206</v>
      </c>
      <c r="D29" s="105" t="s">
        <v>26</v>
      </c>
      <c r="E29" s="26">
        <v>3</v>
      </c>
      <c r="F29" s="35">
        <v>98.93</v>
      </c>
      <c r="G29" s="36">
        <f t="shared" si="17"/>
        <v>20.28065</v>
      </c>
      <c r="H29" s="37">
        <f t="shared" si="18"/>
        <v>78.64935</v>
      </c>
      <c r="I29" s="56">
        <f t="shared" ref="I29:I35" si="22">P29</f>
        <v>8008.487175</v>
      </c>
      <c r="J29" s="62">
        <f t="shared" si="19"/>
        <v>10073.5687735849</v>
      </c>
      <c r="K29" s="62">
        <f t="shared" si="20"/>
        <v>792279.63622275</v>
      </c>
      <c r="L29" s="22"/>
      <c r="M29" s="26" t="s">
        <v>27</v>
      </c>
      <c r="N29" s="53"/>
      <c r="O29" s="63">
        <v>8429.9865</v>
      </c>
      <c r="P29" s="64">
        <f t="shared" ref="P29:P35" si="23">O29*0.95</f>
        <v>8008.487175</v>
      </c>
      <c r="Q29" s="64">
        <f t="shared" ref="Q29:Q35" si="24">O29*0.85</f>
        <v>7165.488525</v>
      </c>
      <c r="R29" s="64">
        <f t="shared" ref="R29:R35" si="25">P29*0.85</f>
        <v>6807.21409875</v>
      </c>
      <c r="S29" s="64">
        <f t="shared" ref="S29:S35" si="26">Q29-R29</f>
        <v>358.274426250001</v>
      </c>
      <c r="T29" s="64">
        <f t="shared" si="21"/>
        <v>673437.690789338</v>
      </c>
      <c r="U29" s="82">
        <f t="shared" ref="U29:U35" si="27">R29/O29</f>
        <v>0.8075</v>
      </c>
      <c r="V29" s="83"/>
      <c r="W29" s="83"/>
      <c r="X29" s="83"/>
      <c r="Y29" s="83"/>
      <c r="Z29" s="83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</row>
    <row r="30" s="3" customFormat="1" ht="23" customHeight="1" spans="1:37">
      <c r="A30" s="25">
        <v>26</v>
      </c>
      <c r="B30" s="105" t="s">
        <v>112</v>
      </c>
      <c r="C30" s="34">
        <v>1306</v>
      </c>
      <c r="D30" s="105" t="s">
        <v>26</v>
      </c>
      <c r="E30" s="26">
        <v>3</v>
      </c>
      <c r="F30" s="35">
        <v>98.93</v>
      </c>
      <c r="G30" s="36">
        <f t="shared" si="17"/>
        <v>20.28065</v>
      </c>
      <c r="H30" s="37">
        <f t="shared" si="18"/>
        <v>78.64935</v>
      </c>
      <c r="I30" s="56">
        <f t="shared" si="22"/>
        <v>8091.065925</v>
      </c>
      <c r="J30" s="62">
        <f t="shared" si="19"/>
        <v>10177.4414150943</v>
      </c>
      <c r="K30" s="62">
        <f t="shared" si="20"/>
        <v>800449.15196025</v>
      </c>
      <c r="L30" s="22"/>
      <c r="M30" s="26" t="s">
        <v>27</v>
      </c>
      <c r="N30" s="53"/>
      <c r="O30" s="63">
        <v>8516.9115</v>
      </c>
      <c r="P30" s="64">
        <f t="shared" si="23"/>
        <v>8091.065925</v>
      </c>
      <c r="Q30" s="64">
        <f t="shared" si="24"/>
        <v>7239.374775</v>
      </c>
      <c r="R30" s="64">
        <f t="shared" si="25"/>
        <v>6877.40603625</v>
      </c>
      <c r="S30" s="64">
        <f t="shared" si="26"/>
        <v>361.968738750001</v>
      </c>
      <c r="T30" s="64">
        <f t="shared" si="21"/>
        <v>680381.779166213</v>
      </c>
      <c r="U30" s="82">
        <f t="shared" si="27"/>
        <v>0.8075</v>
      </c>
      <c r="V30" s="83"/>
      <c r="W30" s="83"/>
      <c r="X30" s="83"/>
      <c r="Y30" s="83"/>
      <c r="Z30" s="83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</row>
    <row r="31" s="3" customFormat="1" ht="23" customHeight="1" spans="1:37">
      <c r="A31" s="25">
        <v>27</v>
      </c>
      <c r="B31" s="105" t="s">
        <v>112</v>
      </c>
      <c r="C31" s="34">
        <v>1406</v>
      </c>
      <c r="D31" s="105" t="s">
        <v>26</v>
      </c>
      <c r="E31" s="26">
        <v>3</v>
      </c>
      <c r="F31" s="35">
        <v>98.93</v>
      </c>
      <c r="G31" s="36">
        <f t="shared" si="17"/>
        <v>20.28065</v>
      </c>
      <c r="H31" s="37">
        <f t="shared" si="18"/>
        <v>78.64935</v>
      </c>
      <c r="I31" s="56">
        <f t="shared" si="22"/>
        <v>7925.908425</v>
      </c>
      <c r="J31" s="62">
        <f t="shared" si="19"/>
        <v>9969.69613207547</v>
      </c>
      <c r="K31" s="62">
        <f t="shared" si="20"/>
        <v>784110.12048525</v>
      </c>
      <c r="L31" s="22"/>
      <c r="M31" s="26" t="s">
        <v>27</v>
      </c>
      <c r="N31" s="53"/>
      <c r="O31" s="63">
        <v>8343.0615</v>
      </c>
      <c r="P31" s="64">
        <f t="shared" si="23"/>
        <v>7925.908425</v>
      </c>
      <c r="Q31" s="64">
        <f t="shared" si="24"/>
        <v>7091.602275</v>
      </c>
      <c r="R31" s="64">
        <f t="shared" si="25"/>
        <v>6737.02216125</v>
      </c>
      <c r="S31" s="64">
        <f t="shared" si="26"/>
        <v>354.580113749999</v>
      </c>
      <c r="T31" s="64">
        <f t="shared" si="21"/>
        <v>666493.602412463</v>
      </c>
      <c r="U31" s="82">
        <f t="shared" si="27"/>
        <v>0.8075</v>
      </c>
      <c r="V31" s="83"/>
      <c r="W31" s="83"/>
      <c r="X31" s="83"/>
      <c r="Y31" s="83"/>
      <c r="Z31" s="83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</row>
    <row r="32" s="3" customFormat="1" ht="23" customHeight="1" spans="1:37">
      <c r="A32" s="25">
        <v>28</v>
      </c>
      <c r="B32" s="105" t="s">
        <v>112</v>
      </c>
      <c r="C32" s="34">
        <v>1506</v>
      </c>
      <c r="D32" s="105" t="s">
        <v>26</v>
      </c>
      <c r="E32" s="26">
        <v>3</v>
      </c>
      <c r="F32" s="35">
        <v>98.93</v>
      </c>
      <c r="G32" s="36">
        <f t="shared" si="17"/>
        <v>20.28065</v>
      </c>
      <c r="H32" s="37">
        <f t="shared" si="18"/>
        <v>78.64935</v>
      </c>
      <c r="I32" s="56">
        <f t="shared" si="22"/>
        <v>8091.065925</v>
      </c>
      <c r="J32" s="62">
        <f t="shared" si="19"/>
        <v>10177.4414150943</v>
      </c>
      <c r="K32" s="62">
        <f t="shared" si="20"/>
        <v>800449.15196025</v>
      </c>
      <c r="L32" s="22"/>
      <c r="M32" s="26" t="s">
        <v>27</v>
      </c>
      <c r="N32" s="53"/>
      <c r="O32" s="63">
        <v>8516.9115</v>
      </c>
      <c r="P32" s="64">
        <f t="shared" si="23"/>
        <v>8091.065925</v>
      </c>
      <c r="Q32" s="64">
        <f t="shared" si="24"/>
        <v>7239.374775</v>
      </c>
      <c r="R32" s="64">
        <f t="shared" si="25"/>
        <v>6877.40603625</v>
      </c>
      <c r="S32" s="64">
        <f t="shared" si="26"/>
        <v>361.968738750001</v>
      </c>
      <c r="T32" s="64">
        <f t="shared" si="21"/>
        <v>680381.779166213</v>
      </c>
      <c r="U32" s="82">
        <f t="shared" si="27"/>
        <v>0.8075</v>
      </c>
      <c r="V32" s="83"/>
      <c r="W32" s="83"/>
      <c r="X32" s="83"/>
      <c r="Y32" s="83"/>
      <c r="Z32" s="83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</row>
    <row r="33" s="3" customFormat="1" ht="23" customHeight="1" spans="1:37">
      <c r="A33" s="25">
        <v>29</v>
      </c>
      <c r="B33" s="105" t="s">
        <v>112</v>
      </c>
      <c r="C33" s="34">
        <v>1606</v>
      </c>
      <c r="D33" s="105" t="s">
        <v>26</v>
      </c>
      <c r="E33" s="26">
        <v>3</v>
      </c>
      <c r="F33" s="35">
        <v>98.93</v>
      </c>
      <c r="G33" s="36">
        <f t="shared" si="17"/>
        <v>20.28065</v>
      </c>
      <c r="H33" s="37">
        <f t="shared" si="18"/>
        <v>78.64935</v>
      </c>
      <c r="I33" s="56">
        <f t="shared" si="22"/>
        <v>8008.487175</v>
      </c>
      <c r="J33" s="62">
        <f t="shared" si="19"/>
        <v>10073.5687735849</v>
      </c>
      <c r="K33" s="62">
        <f t="shared" si="20"/>
        <v>792279.63622275</v>
      </c>
      <c r="L33" s="22"/>
      <c r="M33" s="26" t="s">
        <v>27</v>
      </c>
      <c r="N33" s="53"/>
      <c r="O33" s="63">
        <v>8429.9865</v>
      </c>
      <c r="P33" s="64">
        <f t="shared" si="23"/>
        <v>8008.487175</v>
      </c>
      <c r="Q33" s="64">
        <f t="shared" si="24"/>
        <v>7165.488525</v>
      </c>
      <c r="R33" s="64">
        <f t="shared" si="25"/>
        <v>6807.21409875</v>
      </c>
      <c r="S33" s="64">
        <f t="shared" si="26"/>
        <v>358.274426250001</v>
      </c>
      <c r="T33" s="64">
        <f t="shared" si="21"/>
        <v>673437.690789338</v>
      </c>
      <c r="U33" s="82">
        <f t="shared" si="27"/>
        <v>0.8075</v>
      </c>
      <c r="V33" s="83"/>
      <c r="W33" s="83"/>
      <c r="X33" s="83"/>
      <c r="Y33" s="83"/>
      <c r="Z33" s="83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</row>
    <row r="34" s="3" customFormat="1" ht="23" customHeight="1" spans="1:37">
      <c r="A34" s="25">
        <v>30</v>
      </c>
      <c r="B34" s="105" t="s">
        <v>112</v>
      </c>
      <c r="C34" s="34">
        <v>1706</v>
      </c>
      <c r="D34" s="105" t="s">
        <v>26</v>
      </c>
      <c r="E34" s="26">
        <v>3</v>
      </c>
      <c r="F34" s="35">
        <v>98.93</v>
      </c>
      <c r="G34" s="36">
        <f t="shared" si="17"/>
        <v>20.28065</v>
      </c>
      <c r="H34" s="37">
        <f t="shared" si="18"/>
        <v>78.64935</v>
      </c>
      <c r="I34" s="56">
        <f t="shared" si="22"/>
        <v>7925.908425</v>
      </c>
      <c r="J34" s="62">
        <f t="shared" si="19"/>
        <v>9969.69613207547</v>
      </c>
      <c r="K34" s="62">
        <f t="shared" si="20"/>
        <v>784110.12048525</v>
      </c>
      <c r="L34" s="22"/>
      <c r="M34" s="26" t="s">
        <v>27</v>
      </c>
      <c r="N34" s="53"/>
      <c r="O34" s="63">
        <v>8343.0615</v>
      </c>
      <c r="P34" s="64">
        <f t="shared" si="23"/>
        <v>7925.908425</v>
      </c>
      <c r="Q34" s="64">
        <f t="shared" si="24"/>
        <v>7091.602275</v>
      </c>
      <c r="R34" s="64">
        <f t="shared" si="25"/>
        <v>6737.02216125</v>
      </c>
      <c r="S34" s="64">
        <f t="shared" si="26"/>
        <v>354.580113749999</v>
      </c>
      <c r="T34" s="64">
        <f t="shared" si="21"/>
        <v>666493.602412463</v>
      </c>
      <c r="U34" s="82">
        <f t="shared" si="27"/>
        <v>0.8075</v>
      </c>
      <c r="V34" s="83"/>
      <c r="W34" s="83"/>
      <c r="X34" s="83"/>
      <c r="Y34" s="83"/>
      <c r="Z34" s="83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</row>
    <row r="35" s="3" customFormat="1" ht="23" customHeight="1" spans="1:37">
      <c r="A35" s="25">
        <v>31</v>
      </c>
      <c r="B35" s="105" t="s">
        <v>112</v>
      </c>
      <c r="C35" s="34">
        <v>1906</v>
      </c>
      <c r="D35" s="105" t="s">
        <v>26</v>
      </c>
      <c r="E35" s="26">
        <v>3</v>
      </c>
      <c r="F35" s="35">
        <v>98.93</v>
      </c>
      <c r="G35" s="36">
        <f t="shared" si="17"/>
        <v>20.28065</v>
      </c>
      <c r="H35" s="37">
        <f t="shared" si="18"/>
        <v>78.64935</v>
      </c>
      <c r="I35" s="56">
        <f t="shared" si="22"/>
        <v>7636.8828</v>
      </c>
      <c r="J35" s="62">
        <f t="shared" si="19"/>
        <v>9606.14188679245</v>
      </c>
      <c r="K35" s="62">
        <f t="shared" si="20"/>
        <v>755516.815404</v>
      </c>
      <c r="L35" s="22"/>
      <c r="M35" s="26" t="s">
        <v>27</v>
      </c>
      <c r="N35" s="53"/>
      <c r="O35" s="63">
        <v>8038.824</v>
      </c>
      <c r="P35" s="64">
        <f t="shared" si="23"/>
        <v>7636.8828</v>
      </c>
      <c r="Q35" s="64">
        <f t="shared" si="24"/>
        <v>6833.0004</v>
      </c>
      <c r="R35" s="64">
        <f t="shared" si="25"/>
        <v>6491.35038</v>
      </c>
      <c r="S35" s="64">
        <f t="shared" si="26"/>
        <v>341.650020000001</v>
      </c>
      <c r="T35" s="64">
        <f t="shared" si="21"/>
        <v>642189.2930934</v>
      </c>
      <c r="U35" s="82">
        <f t="shared" si="27"/>
        <v>0.8075</v>
      </c>
      <c r="V35" s="83"/>
      <c r="W35" s="83"/>
      <c r="X35" s="83"/>
      <c r="Y35" s="83"/>
      <c r="Z35" s="83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</row>
    <row r="36" s="3" customFormat="1" ht="23" customHeight="1" spans="1:37">
      <c r="A36" s="25"/>
      <c r="B36" s="26"/>
      <c r="C36" s="26"/>
      <c r="D36" s="26"/>
      <c r="E36" s="26"/>
      <c r="F36" s="37">
        <f>SUM(F5:F35)</f>
        <v>3092.98</v>
      </c>
      <c r="G36" s="37">
        <f>SUM(G5:G35)</f>
        <v>634.059</v>
      </c>
      <c r="H36" s="37">
        <f>SUM(H5:H35)</f>
        <v>2458.921</v>
      </c>
      <c r="I36" s="56">
        <f>K36/F36</f>
        <v>7789.06869830261</v>
      </c>
      <c r="J36" s="62">
        <f t="shared" si="19"/>
        <v>9797.56311913884</v>
      </c>
      <c r="K36" s="62">
        <f>SUM(K5:K35)</f>
        <v>24091433.702476</v>
      </c>
      <c r="L36" s="37"/>
      <c r="M36" s="35"/>
      <c r="N36" s="77"/>
      <c r="O36" s="9"/>
      <c r="P36" s="64"/>
      <c r="Q36" s="64"/>
      <c r="R36" s="64"/>
      <c r="S36" s="64"/>
      <c r="T36" s="64"/>
      <c r="U36" s="82"/>
      <c r="V36" s="83"/>
      <c r="W36" s="83"/>
      <c r="X36" s="83"/>
      <c r="Y36" s="83"/>
      <c r="Z36" s="83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</row>
    <row r="37" s="3" customFormat="1" ht="48" customHeight="1" spans="1:37">
      <c r="A37" s="109" t="s">
        <v>113</v>
      </c>
      <c r="B37" s="44"/>
      <c r="C37" s="44"/>
      <c r="D37" s="44"/>
      <c r="E37" s="44"/>
      <c r="F37" s="44"/>
      <c r="G37" s="44"/>
      <c r="H37" s="44"/>
      <c r="I37" s="78"/>
      <c r="J37" s="78"/>
      <c r="K37" s="78"/>
      <c r="L37" s="44"/>
      <c r="M37" s="44"/>
      <c r="N37" s="79"/>
      <c r="O37" s="9"/>
      <c r="P37" s="64"/>
      <c r="Q37" s="64"/>
      <c r="R37" s="64"/>
      <c r="S37" s="64"/>
      <c r="T37" s="64"/>
      <c r="U37" s="82"/>
      <c r="V37" s="83"/>
      <c r="W37" s="83"/>
      <c r="X37" s="83"/>
      <c r="Y37" s="83"/>
      <c r="Z37" s="83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</row>
    <row r="38" ht="25" customHeight="1" spans="1:14">
      <c r="A38" s="45" t="s">
        <v>105</v>
      </c>
      <c r="B38" s="46"/>
      <c r="C38" s="46"/>
      <c r="D38" s="46"/>
      <c r="E38" s="45"/>
      <c r="F38" s="45"/>
      <c r="G38" s="47"/>
      <c r="H38" s="45"/>
      <c r="I38" s="45"/>
      <c r="J38" s="45" t="s">
        <v>106</v>
      </c>
      <c r="K38" s="45"/>
      <c r="L38" s="45"/>
      <c r="M38" s="45"/>
      <c r="N38" s="80"/>
    </row>
    <row r="39" ht="25" customHeight="1" spans="1:14">
      <c r="A39" s="45" t="s">
        <v>107</v>
      </c>
      <c r="B39" s="46"/>
      <c r="C39" s="46"/>
      <c r="D39" s="46"/>
      <c r="E39" s="45"/>
      <c r="F39" s="45"/>
      <c r="G39" s="47"/>
      <c r="H39" s="45"/>
      <c r="I39" s="45"/>
      <c r="J39" s="45" t="s">
        <v>108</v>
      </c>
      <c r="K39" s="45"/>
      <c r="L39" s="45"/>
      <c r="M39" s="45"/>
      <c r="N39" s="80"/>
    </row>
    <row r="40" ht="25" customHeight="1" spans="1:14">
      <c r="A40" s="45" t="s">
        <v>109</v>
      </c>
      <c r="B40" s="46"/>
      <c r="C40" s="46"/>
      <c r="D40" s="46"/>
      <c r="E40" s="48"/>
      <c r="F40" s="48"/>
      <c r="G40" s="49"/>
      <c r="H40" s="48"/>
      <c r="I40" s="48"/>
      <c r="J40" s="48"/>
      <c r="K40" s="48"/>
      <c r="L40" s="48"/>
      <c r="M40" s="48"/>
      <c r="N40" s="48"/>
    </row>
  </sheetData>
  <autoFilter xmlns:etc="http://www.wps.cn/officeDocument/2017/etCustomData" ref="A4:N40" etc:filterBottomFollowUsedRange="0">
    <extLst/>
  </autoFilter>
  <mergeCells count="8">
    <mergeCell ref="A1:B1"/>
    <mergeCell ref="A2:N2"/>
    <mergeCell ref="A37:N37"/>
    <mergeCell ref="A38:D38"/>
    <mergeCell ref="J38:K38"/>
    <mergeCell ref="A39:D39"/>
    <mergeCell ref="J39:K39"/>
    <mergeCell ref="A40:D40"/>
  </mergeCells>
  <pageMargins left="0.700694444444445" right="0.700694444444445" top="0.751388888888889" bottom="0.751388888888889" header="0.298611111111111" footer="0.298611111111111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1号楼8374</vt:lpstr>
      <vt:lpstr>2 号楼7789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2006-09-16T00:00:00Z</dcterms:created>
  <cp:lastPrinted>2024-05-14T07:37:00Z</cp:lastPrinted>
  <dcterms:modified xsi:type="dcterms:W3CDTF">2025-07-07T07:38:30Z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7A98525171E747298AF1F89A62D46AB5_13</vt:lpwstr>
  </property>
</Properties>
</file>